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090" documentId="120_S{2AC9BD13-BADA-5192-A53E-5A8FF88502F6}" xr6:coauthVersionLast="47" xr6:coauthVersionMax="47" xr10:uidLastSave="{2D241213-D7A7-4BAD-B1AF-182969EFB997}"/>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8" i="1" l="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2" i="1"/>
  <c r="G42" i="1"/>
  <c r="I42" i="1"/>
  <c r="J42" i="1"/>
  <c r="L42" i="1"/>
  <c r="B43" i="1"/>
  <c r="G43" i="1"/>
  <c r="I43" i="1"/>
  <c r="J43" i="1"/>
  <c r="L43" i="1"/>
  <c r="B44" i="1"/>
  <c r="G44" i="1"/>
  <c r="I44" i="1"/>
  <c r="J44" i="1"/>
  <c r="L44" i="1"/>
  <c r="G2" i="1"/>
  <c r="L43" i="4"/>
  <c r="L44" i="4"/>
  <c r="L45" i="4"/>
  <c r="L46" i="4"/>
  <c r="J43" i="4"/>
  <c r="J44" i="4"/>
  <c r="J45" i="4"/>
  <c r="J46" i="4"/>
  <c r="I43" i="4"/>
  <c r="I44" i="4"/>
  <c r="I45" i="4"/>
  <c r="I46" i="4"/>
  <c r="B43" i="4"/>
  <c r="B44" i="4"/>
  <c r="B45" i="4"/>
  <c r="B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L40" i="4"/>
  <c r="L41" i="4"/>
  <c r="L42" i="4"/>
  <c r="J40" i="4"/>
  <c r="J41" i="4"/>
  <c r="J42" i="4"/>
  <c r="I40" i="4"/>
  <c r="I41" i="4"/>
  <c r="I42" i="4"/>
  <c r="B40" i="4"/>
  <c r="B41" i="4"/>
  <c r="B42"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<sst xmlns="http://schemas.openxmlformats.org/spreadsheetml/2006/main" count="180274" uniqueCount="39119">
  <si>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</si>
  <si>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</si>
  <si>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</si>
  <si>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</si>
  <si>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</si>
  <si>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</si>
  <si>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</si>
  <si>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</si>
  <si>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</si>
  <si>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</si>
  <si>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</si>
  <si>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</si>
  <si>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</si>
  <si>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</si>
  <si>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</si>
  <si>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</si>
  <si>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</si>
  <si>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</si>
  <si>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</si>
  <si>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</si>
  <si>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</si>
  <si>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</si>
  <si>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</si>
  <si>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</si>
  <si>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</si>
  <si>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</si>
  <si>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</si>
  <si>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</si>
  <si>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</si>
  <si>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</si>
  <si>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</si>
  <si>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</si>
  <si>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</si>
  <si>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</si>
  <si>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</si>
  <si>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</si>
  <si>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</si>
  <si>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</si>
  <si>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</si>
  <si>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</si>
  <si>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</si>
  <si>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</si>
  <si>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</si>
  <si>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</si>
  <si>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</si>
  <si>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</si>
  <si>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</si>
  <si>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</si>
  <si>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</si>
  <si>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</si>
  <si>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</si>
  <si>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</si>
  <si>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</si>
  <si>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</si>
  <si>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</si>
  <si>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</si>
  <si>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</si>
  <si>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</si>
  <si>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</si>
  <si>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</si>
  <si>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</si>
  <si>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</si>
  <si>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</si>
  <si>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</si>
  <si>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</si>
  <si>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</si>
  <si>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</si>
  <si>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</si>
  <si>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</si>
  <si>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</si>
  <si>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</si>
  <si>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</si>
  <si>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</si>
  <si>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</si>
  <si>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</si>
  <si>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</si>
  <si>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</si>
  <si>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</si>
  <si>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</si>
  <si>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</si>
  <si>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</si>
  <si>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</si>
  <si>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</si>
  <si>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</si>
  <si>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</si>
  <si>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</si>
  <si>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</si>
  <si>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</si>
  <si>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</si>
  <si>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</si>
  <si>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</si>
  <si>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</si>
  <si>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</si>
  <si>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</si>
  <si>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</si>
  <si>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</si>
  <si>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</si>
  <si>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</si>
  <si>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</si>
  <si>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</si>
  <si>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</si>
  <si>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</si>
  <si>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</si>
  <si>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</si>
  <si>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</si>
  <si>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</si>
  <si>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</si>
  <si>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</si>
  <si>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</si>
  <si>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</si>
  <si>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</si>
  <si>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</si>
  <si>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</si>
  <si>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</si>
  <si>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</si>
  <si>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</si>
  <si>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</si>
  <si>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</si>
  <si>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</si>
  <si>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</si>
  <si>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</si>
  <si>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</si>
  <si>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</si>
  <si>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</si>
  <si>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</si>
  <si>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</si>
  <si>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</si>
  <si>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</si>
  <si>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</si>
  <si>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</si>
  <si>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</si>
  <si>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</si>
  <si>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</si>
  <si>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</si>
  <si>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</si>
  <si>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</si>
  <si>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</si>
  <si>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</si>
  <si>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</si>
  <si>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</si>
  <si>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</si>
  <si>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</si>
  <si>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</si>
  <si>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</si>
  <si>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</si>
  <si>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</si>
  <si>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</si>
  <si>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</si>
  <si>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</si>
  <si>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</si>
  <si>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</si>
  <si>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</si>
  <si>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</si>
  <si>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</si>
  <si>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</si>
  <si>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</si>
  <si>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</si>
  <si>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</si>
  <si>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</si>
  <si>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</si>
  <si>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</si>
  <si>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</si>
  <si>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</si>
  <si>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</si>
  <si>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</si>
  <si>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</si>
  <si>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</si>
  <si>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</si>
  <si>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</si>
  <si>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</si>
  <si>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</si>
  <si>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</si>
  <si>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</si>
  <si>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</si>
  <si>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</si>
  <si>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</si>
  <si>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</si>
  <si>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</si>
  <si>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</si>
  <si>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</si>
  <si>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</si>
  <si>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</si>
  <si>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</si>
  <si>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</si>
  <si>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</si>
  <si>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</si>
  <si>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</si>
  <si>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</si>
  <si>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</si>
  <si>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</si>
  <si>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</si>
  <si>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</si>
  <si>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</si>
  <si>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</si>
  <si>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</si>
  <si>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</si>
  <si>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</si>
  <si>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</si>
  <si>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</si>
  <si>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</si>
  <si>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</si>
  <si>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</si>
  <si>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</si>
  <si>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</si>
  <si>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</si>
  <si>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</si>
  <si>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</si>
  <si>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</si>
  <si>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</si>
  <si>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</si>
  <si>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</si>
  <si>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</si>
  <si>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</si>
  <si>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</si>
  <si>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</si>
  <si>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</si>
  <si>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</si>
  <si>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</si>
  <si>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</si>
  <si>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</si>
  <si>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</si>
  <si>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</si>
  <si>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</si>
  <si>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</si>
  <si>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</si>
  <si>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</si>
  <si>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</si>
  <si>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</si>
  <si>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</si>
  <si>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</si>
  <si>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</si>
  <si>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</si>
  <si>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</si>
  <si>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</si>
  <si>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</si>
  <si>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</si>
  <si>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</si>
  <si>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</si>
  <si>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</si>
  <si>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</si>
  <si>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</si>
  <si>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</si>
  <si>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</si>
  <si>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</si>
  <si>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</si>
  <si>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</si>
  <si>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</si>
  <si>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</si>
  <si>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</si>
  <si>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</si>
  <si>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</si>
  <si>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</si>
  <si>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</si>
  <si>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</si>
  <si>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</si>
  <si>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</si>
  <si>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</si>
  <si>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</si>
  <si>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</si>
  <si>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</si>
  <si>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</si>
  <si>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</si>
  <si>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</si>
  <si>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</si>
  <si>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</si>
  <si>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</si>
  <si>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</si>
  <si>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</si>
  <si>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</si>
  <si>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</si>
  <si>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</si>
  <si>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</si>
  <si>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</si>
  <si>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</si>
  <si>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</si>
  <si>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</si>
  <si>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</si>
  <si>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</si>
  <si>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</si>
  <si>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</si>
  <si>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</si>
  <si>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</si>
  <si>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</si>
  <si>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</si>
  <si>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</si>
  <si>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</si>
  <si>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</si>
  <si>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</si>
  <si>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</si>
  <si>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</si>
  <si>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</si>
  <si>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</si>
  <si>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</si>
  <si>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</si>
  <si>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</si>
  <si>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</si>
  <si>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</si>
  <si>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</si>
  <si>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</si>
  <si>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</si>
  <si>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</si>
  <si>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</si>
  <si>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</si>
  <si>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</si>
  <si>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</si>
  <si>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</si>
  <si>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</si>
  <si>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</si>
  <si>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</si>
  <si>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</si>
  <si>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</si>
  <si>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</si>
  <si>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</si>
  <si>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</si>
  <si>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</si>
  <si>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</si>
  <si>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</si>
  <si>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</si>
  <si>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</si>
  <si>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</si>
  <si>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</si>
  <si>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</si>
  <si>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</si>
  <si>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</si>
  <si>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</si>
  <si>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</si>
  <si>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</si>
  <si>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</si>
  <si>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</si>
  <si>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</si>
  <si>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</si>
  <si>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</si>
  <si>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</si>
  <si>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</si>
  <si>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</si>
  <si>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</si>
  <si>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</si>
  <si>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</si>
  <si>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</si>
  <si>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</si>
  <si>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</si>
  <si>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</si>
  <si>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</si>
  <si>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</si>
  <si>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</si>
  <si>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</si>
  <si>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</si>
  <si>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</si>
  <si>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</si>
  <si>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</si>
  <si>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</si>
  <si>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</si>
  <si>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</si>
  <si>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</si>
  <si>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</si>
  <si>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</si>
  <si>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</si>
  <si>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</si>
  <si>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</si>
  <si>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</si>
  <si>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</si>
  <si>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</si>
  <si>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</si>
  <si>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</si>
  <si>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</si>
  <si>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</si>
  <si>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</si>
  <si>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</si>
  <si>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</si>
  <si>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</si>
  <si>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</si>
  <si>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</si>
  <si>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</si>
  <si>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</si>
  <si>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</si>
  <si>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</si>
  <si>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</si>
  <si>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</si>
  <si>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</si>
  <si>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</si>
  <si>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</si>
  <si>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</si>
  <si>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</si>
  <si>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</si>
  <si>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</si>
  <si>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</si>
  <si>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</si>
  <si>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</si>
  <si>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</si>
  <si>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</si>
  <si>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</si>
  <si>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</si>
  <si>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</si>
  <si>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</si>
  <si>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</si>
  <si>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</si>
  <si>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</si>
  <si>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</si>
  <si>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</si>
  <si>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</si>
  <si>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</si>
  <si>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</si>
  <si>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</si>
  <si>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</si>
  <si>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</si>
  <si>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</si>
  <si>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</si>
  <si>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</si>
  <si>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</si>
  <si>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</si>
  <si>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</si>
  <si>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</si>
  <si>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</si>
  <si>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</si>
  <si>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</si>
  <si>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</si>
  <si>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</si>
  <si>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</si>
  <si>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</si>
  <si>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</si>
  <si>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</si>
  <si>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</si>
  <si>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</si>
  <si>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</si>
  <si>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</si>
  <si>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</si>
  <si>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</si>
  <si>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</si>
  <si>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</si>
  <si>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</si>
  <si>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</si>
  <si>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</si>
  <si>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</si>
  <si>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</si>
  <si>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</si>
  <si>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</si>
  <si>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</si>
  <si>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</si>
  <si>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</si>
  <si>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</si>
  <si>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</si>
  <si>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</si>
  <si>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</si>
  <si>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</si>
  <si>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</si>
  <si>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</si>
  <si>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</si>
  <si>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</si>
  <si>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</si>
  <si>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</si>
  <si>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</si>
  <si>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</si>
  <si>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</si>
  <si>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</si>
  <si>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</si>
  <si>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</si>
  <si>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</si>
  <si>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</si>
  <si>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</si>
  <si>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</si>
  <si>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</si>
  <si>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</si>
  <si>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</si>
  <si>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</si>
  <si>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</si>
  <si>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</si>
  <si>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</si>
  <si>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</si>
  <si>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</si>
  <si>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</si>
  <si>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</si>
  <si>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</si>
  <si>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</si>
  <si>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</si>
  <si>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</si>
  <si>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</si>
  <si>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</si>
  <si>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</si>
  <si>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</si>
  <si>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</si>
  <si>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</si>
  <si>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</si>
  <si>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</si>
  <si>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</si>
  <si>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</si>
  <si>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</si>
  <si>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</si>
  <si>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</si>
  <si>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</si>
  <si>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</si>
  <si>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</si>
  <si>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</si>
  <si>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</si>
  <si>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</si>
  <si>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</si>
  <si>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</si>
  <si>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</si>
  <si>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</si>
  <si>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</si>
  <si>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</si>
  <si>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</si>
  <si>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</si>
  <si>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</si>
  <si>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</si>
  <si>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</si>
  <si>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</si>
  <si>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</si>
  <si>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</si>
  <si>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</si>
  <si>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</si>
  <si>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</si>
  <si>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</si>
  <si>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</si>
  <si>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</si>
  <si>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</si>
  <si>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</si>
  <si>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</si>
  <si>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</si>
  <si>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</si>
  <si>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</si>
  <si>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</si>
  <si>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</si>
  <si>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</si>
  <si>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</si>
  <si>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</si>
  <si>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</si>
  <si>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</si>
  <si>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</si>
  <si>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</si>
  <si>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</si>
  <si>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</si>
  <si>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</si>
  <si>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</si>
  <si>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</si>
  <si>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</si>
  <si>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</si>
  <si>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</si>
  <si>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</si>
  <si>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</si>
  <si>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</si>
  <si>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</si>
  <si>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</si>
  <si>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</si>
  <si>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</si>
  <si>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</si>
  <si>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</si>
  <si>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</si>
  <si>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</si>
  <si>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</si>
  <si>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</si>
  <si>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</si>
  <si>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</si>
  <si>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</si>
  <si>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</si>
  <si>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</si>
  <si>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</si>
  <si>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</si>
  <si>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</si>
  <si>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</si>
  <si>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</si>
  <si>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</si>
  <si>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</si>
  <si>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</si>
  <si>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</si>
  <si>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</si>
  <si>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</si>
  <si>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</si>
  <si>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</si>
  <si>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</si>
  <si>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</si>
  <si>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</si>
  <si>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</si>
  <si>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</si>
  <si>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</si>
  <si>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</si>
  <si>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</si>
  <si>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</si>
  <si>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</si>
  <si>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</si>
  <si>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</si>
  <si>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</si>
  <si>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</si>
  <si>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</si>
  <si>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</si>
  <si>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</si>
  <si>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</si>
  <si>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</si>
  <si>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</si>
  <si>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</si>
  <si>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</si>
  <si>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</si>
  <si>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</si>
  <si>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</si>
  <si>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</si>
  <si>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</si>
  <si>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</si>
  <si>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</si>
  <si>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</si>
  <si>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</si>
  <si>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</si>
  <si>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</si>
  <si>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</si>
  <si>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</si>
  <si>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</si>
  <si>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</si>
  <si>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</si>
  <si>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</si>
  <si>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</si>
  <si>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</si>
  <si>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</si>
  <si>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</si>
  <si>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</si>
  <si>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</si>
  <si>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</si>
  <si>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</si>
  <si>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</si>
  <si>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</si>
  <si>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</si>
  <si>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</si>
  <si>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</si>
  <si>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</si>
  <si>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</si>
  <si>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</si>
  <si>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</si>
  <si>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</si>
  <si>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</si>
  <si>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</si>
  <si>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</si>
  <si>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</si>
  <si>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</si>
  <si>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</si>
  <si>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</si>
  <si>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</si>
  <si>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</si>
  <si>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</si>
  <si>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</si>
  <si>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</si>
  <si>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</si>
  <si>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</si>
  <si>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</si>
  <si>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</si>
  <si>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</si>
  <si>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</si>
  <si>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</si>
  <si>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</si>
  <si>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</si>
  <si>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</si>
  <si>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</si>
  <si>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</si>
  <si>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</si>
  <si>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</si>
  <si>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</si>
  <si>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</si>
  <si>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</si>
  <si>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</si>
  <si>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</si>
  <si>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</si>
  <si>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</si>
  <si>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</si>
  <si>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</si>
  <si>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</si>
  <si>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</si>
  <si>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</si>
  <si>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</si>
  <si>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</si>
  <si>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</si>
  <si>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</si>
  <si>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</si>
  <si>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</si>
  <si>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</si>
  <si>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</si>
  <si>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</si>
  <si>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</si>
  <si>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</si>
  <si>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</si>
  <si>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</si>
  <si>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</si>
  <si>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</si>
  <si>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</si>
  <si>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</si>
  <si>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</si>
  <si>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</si>
  <si>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</si>
  <si>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</si>
  <si>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</si>
  <si>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</si>
  <si>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</si>
  <si>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</si>
  <si>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</si>
  <si>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</si>
  <si>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</si>
  <si>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</si>
  <si>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</si>
  <si>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</si>
  <si>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</si>
  <si>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</si>
  <si>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</si>
  <si>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</si>
  <si>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</si>
  <si>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</si>
  <si>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</si>
  <si>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</si>
  <si>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</si>
  <si>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</si>
  <si>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</si>
  <si>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</si>
  <si>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</si>
  <si>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</si>
  <si>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</si>
  <si>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</si>
  <si>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</si>
  <si>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</si>
  <si>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</si>
  <si>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</si>
  <si>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</si>
  <si>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</si>
  <si>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</si>
  <si>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</si>
  <si>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</si>
  <si>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</si>
  <si>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</si>
  <si>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</si>
  <si>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</si>
  <si>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</si>
  <si>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</si>
  <si>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</si>
  <si>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</si>
  <si>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</si>
  <si>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</si>
  <si>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</si>
  <si>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</si>
  <si>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</si>
  <si>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</si>
  <si>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</si>
  <si>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</si>
  <si>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</si>
  <si>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</si>
  <si>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</si>
  <si>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</si>
  <si>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</si>
  <si>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</si>
  <si>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</si>
  <si>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</si>
  <si>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</si>
  <si>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</si>
  <si>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</si>
  <si>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</si>
  <si>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</si>
  <si>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</si>
  <si>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</si>
  <si>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</si>
  <si>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</si>
  <si>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</si>
  <si>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</si>
  <si>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</si>
  <si>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</si>
  <si>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</si>
  <si>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</si>
  <si>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</si>
  <si>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</si>
  <si>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</si>
  <si>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</si>
  <si>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</si>
  <si>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</si>
  <si>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</si>
  <si>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</si>
  <si>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</si>
  <si>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</si>
  <si>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</si>
  <si>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</si>
  <si>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</si>
  <si>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</si>
  <si>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</si>
  <si>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</si>
  <si>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</si>
  <si>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</si>
  <si>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</si>
  <si>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</si>
  <si>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</si>
  <si>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</si>
  <si>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</si>
  <si>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</si>
  <si>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</si>
  <si>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</si>
  <si>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</si>
  <si>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</si>
  <si>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</si>
  <si>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</si>
  <si>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</si>
  <si>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</si>
  <si>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</si>
  <si>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</si>
  <si>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</si>
  <si>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</si>
  <si>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</si>
  <si>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</si>
  <si>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</si>
  <si>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</si>
  <si>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</si>
  <si>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</si>
  <si>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</si>
  <si>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</si>
  <si>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</si>
  <si>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</si>
  <si>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</si>
  <si>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</si>
  <si>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</si>
  <si>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</si>
  <si>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</si>
  <si>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</si>
  <si>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</si>
  <si>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</si>
  <si>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</si>
  <si>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</si>
  <si>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</si>
  <si>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</si>
  <si>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</si>
  <si>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</si>
  <si>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</si>
  <si>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</si>
  <si>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</si>
  <si>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</si>
  <si>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</si>
  <si>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</si>
  <si>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</si>
  <si>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</si>
  <si>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</si>
  <si>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</si>
  <si>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</si>
  <si>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</si>
  <si>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</si>
  <si>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</si>
  <si>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</si>
  <si>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</si>
  <si>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</si>
  <si>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</si>
  <si>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</si>
  <si>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</si>
  <si>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</si>
  <si>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</si>
  <si>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</si>
  <si>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</si>
  <si>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</si>
  <si>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</si>
  <si>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</si>
  <si>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</si>
  <si>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</si>
  <si>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</si>
  <si>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</si>
  <si>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</si>
  <si>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</si>
  <si>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</si>
  <si>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</si>
  <si>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</si>
  <si>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</si>
  <si>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</si>
  <si>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</si>
  <si>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</si>
  <si>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</si>
  <si>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</si>
  <si>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</si>
  <si>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</si>
  <si>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</si>
  <si>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</si>
  <si>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</si>
  <si>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</si>
  <si>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</si>
  <si>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</si>
  <si>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</si>
  <si>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</si>
  <si>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</si>
  <si>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</si>
  <si>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</si>
  <si>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</si>
  <si>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</si>
  <si>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</si>
  <si>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</si>
  <si>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</si>
  <si>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</si>
  <si>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</si>
  <si>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</si>
  <si>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</si>
  <si>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</si>
  <si>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</si>
  <si>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</si>
  <si>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</si>
  <si>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</si>
  <si>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</si>
  <si>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</si>
  <si>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</si>
  <si>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</si>
  <si>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</si>
  <si>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</si>
  <si>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</si>
  <si>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</si>
  <si>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</si>
  <si>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</si>
  <si>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</si>
  <si>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</si>
  <si>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</si>
  <si>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</si>
  <si>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</si>
  <si>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</si>
  <si>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</si>
  <si>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</si>
  <si>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</si>
  <si>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</si>
  <si>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</si>
  <si>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</si>
  <si>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</si>
  <si>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</si>
  <si>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</si>
  <si>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</si>
  <si>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</si>
  <si>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</si>
  <si>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</si>
  <si>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</si>
  <si>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</si>
  <si>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</si>
  <si>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</si>
  <si>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</si>
  <si>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</si>
  <si>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</si>
  <si>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</si>
  <si>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</si>
  <si>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</si>
  <si>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</si>
  <si>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</si>
  <si>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</si>
  <si>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</si>
  <si>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</si>
  <si>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</si>
  <si>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</si>
  <si>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</si>
  <si>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</si>
  <si>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</si>
  <si>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</si>
  <si>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</si>
  <si>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</si>
  <si>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</si>
  <si>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</si>
  <si>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</si>
  <si>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</si>
  <si>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</si>
  <si>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</si>
  <si>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</si>
  <si>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</si>
  <si>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</si>
  <si>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</si>
  <si>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</si>
  <si>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</si>
  <si>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</si>
  <si>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</si>
  <si>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</si>
  <si>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</si>
  <si>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</si>
  <si>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</si>
  <si>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</si>
  <si>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</si>
  <si>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</si>
  <si>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</si>
  <si>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</si>
  <si>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</si>
  <si>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</si>
  <si>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</si>
  <si>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</si>
  <si>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</si>
  <si>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</si>
  <si>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</si>
  <si>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</si>
  <si>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</si>
  <si>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</si>
  <si>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</si>
  <si>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</si>
  <si>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</si>
  <si>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</si>
  <si>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</si>
  <si>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</si>
  <si>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</si>
  <si>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</si>
  <si>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</si>
  <si>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</si>
  <si>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</si>
  <si>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</si>
  <si>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</si>
  <si>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</si>
  <si>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</si>
  <si>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</si>
  <si>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</si>
  <si>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</si>
  <si>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</si>
  <si>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</si>
  <si>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</si>
  <si>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</si>
  <si>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</si>
  <si>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</si>
  <si>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</si>
  <si>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</si>
  <si>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</si>
  <si>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</si>
  <si>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</si>
  <si>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</si>
  <si>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</si>
  <si>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</si>
  <si>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</si>
  <si>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</si>
  <si>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</si>
  <si>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</si>
  <si>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</si>
  <si>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</si>
  <si>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</si>
  <si>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</si>
  <si>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</si>
  <si>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</si>
  <si>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</si>
  <si>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</si>
  <si>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</si>
  <si>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</si>
  <si>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</si>
  <si>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</si>
  <si>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</si>
  <si>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</si>
  <si>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</si>
  <si>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</si>
  <si>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</si>
  <si>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</si>
  <si>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</si>
  <si>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</si>
  <si>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</si>
  <si>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</si>
  <si>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</si>
  <si>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</si>
  <si>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</si>
  <si>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</si>
  <si>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</si>
  <si>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</si>
  <si>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</si>
  <si>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</si>
  <si>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</si>
  <si>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</si>
  <si>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</si>
  <si>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</si>
  <si>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</si>
  <si>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</si>
  <si>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</si>
  <si>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</si>
  <si>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</si>
  <si>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</si>
  <si>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</si>
  <si>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</si>
  <si>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</si>
  <si>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</si>
  <si>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</si>
  <si>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</si>
  <si>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</si>
  <si>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</si>
  <si>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</si>
  <si>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</si>
  <si>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</si>
  <si>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</si>
  <si>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</si>
  <si>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</si>
  <si>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</si>
  <si>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</si>
  <si>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</si>
  <si>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</si>
  <si>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</si>
  <si>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</si>
  <si>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</si>
  <si>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</si>
  <si>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</si>
  <si>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</si>
  <si>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</si>
  <si>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</si>
  <si>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</si>
  <si>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</si>
  <si>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</si>
  <si>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</si>
  <si>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</si>
  <si>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</si>
  <si>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</si>
  <si>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</si>
  <si>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</si>
  <si>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</si>
  <si>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</si>
  <si>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</si>
  <si>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</si>
  <si>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</si>
  <si>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</si>
  <si>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</si>
  <si>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</si>
  <si>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</si>
  <si>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</si>
  <si>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</si>
  <si>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</si>
  <si>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</si>
  <si>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</si>
  <si>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</si>
  <si>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</si>
  <si>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</si>
  <si>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</si>
  <si>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</si>
  <si>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</si>
  <si>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</si>
  <si>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</si>
  <si>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</si>
  <si>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</si>
  <si>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</si>
  <si>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</si>
  <si>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</si>
  <si>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</si>
  <si>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</si>
  <si>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</si>
  <si>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</si>
  <si>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</si>
  <si>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</si>
  <si>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</si>
  <si>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</si>
  <si>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</si>
  <si>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</si>
  <si>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</si>
  <si>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</si>
  <si>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</si>
  <si>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</si>
  <si>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</si>
  <si>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</si>
  <si>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</si>
  <si>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</si>
  <si>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</si>
  <si>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</si>
  <si>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</si>
  <si>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</si>
  <si>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</si>
  <si>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</si>
  <si>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</si>
  <si>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</si>
  <si>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</si>
  <si>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</si>
  <si>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</si>
  <si>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</si>
  <si>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</si>
  <si>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</si>
  <si>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</si>
  <si>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</si>
  <si>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</si>
  <si>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</si>
  <si>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</si>
  <si>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</si>
  <si>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</si>
  <si>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</si>
  <si>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</si>
  <si>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</si>
  <si>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</si>
  <si>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</si>
  <si>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</si>
  <si>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</si>
  <si>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</si>
  <si>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</si>
  <si>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</si>
  <si>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</si>
  <si>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</si>
  <si>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</si>
  <si>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</si>
  <si>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</si>
  <si>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</si>
  <si>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</si>
  <si>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</si>
  <si>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</si>
  <si>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</si>
  <si>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</si>
  <si>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</si>
  <si>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</si>
  <si>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</si>
  <si>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</si>
  <si>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</si>
  <si>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</si>
  <si>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</si>
  <si>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</si>
  <si>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</si>
  <si>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</si>
  <si>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</si>
  <si>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</si>
  <si>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</si>
  <si>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</si>
  <si>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</si>
  <si>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</si>
  <si>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</si>
  <si>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</si>
  <si>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</si>
  <si>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</si>
  <si>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</si>
  <si>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</si>
  <si>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</si>
  <si>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</si>
  <si>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</si>
  <si>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</si>
  <si>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</si>
  <si>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</si>
  <si>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</si>
  <si>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</si>
  <si>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</si>
  <si>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</si>
  <si>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</si>
  <si>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</si>
  <si>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</si>
  <si>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</si>
  <si>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</si>
  <si>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</si>
  <si>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</si>
  <si>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</si>
  <si>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</si>
  <si>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</si>
  <si>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</si>
  <si>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</si>
  <si>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</si>
  <si>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</si>
  <si>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</si>
  <si>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</si>
  <si>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</si>
  <si>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</si>
  <si>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</si>
  <si>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</si>
  <si>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</si>
  <si>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</si>
  <si>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</si>
  <si>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</si>
  <si>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</si>
  <si>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</si>
  <si>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</si>
  <si>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</si>
  <si>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</si>
  <si>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</si>
  <si>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</si>
  <si>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</si>
  <si>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</si>
  <si>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</si>
  <si>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</si>
  <si>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</si>
  <si>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</si>
  <si>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</si>
  <si>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</si>
  <si>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</si>
  <si>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</si>
  <si>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</si>
  <si>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</si>
  <si>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</si>
  <si>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</si>
  <si>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</si>
  <si>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</si>
  <si>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</si>
  <si>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</si>
  <si>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</si>
  <si>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</si>
  <si>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</si>
  <si>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</si>
  <si>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</si>
  <si>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</si>
  <si>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</si>
  <si>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</si>
  <si>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</si>
  <si>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</si>
  <si>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</si>
  <si>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</si>
  <si>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</si>
  <si>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</si>
  <si>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</si>
  <si>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</si>
  <si>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</si>
  <si>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</si>
  <si>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</si>
  <si>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</si>
  <si>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</si>
  <si>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</si>
  <si>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</si>
  <si>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</si>
  <si>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</si>
  <si>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</si>
  <si>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</si>
  <si>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</si>
  <si>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</si>
  <si>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</si>
  <si>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</si>
  <si>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</si>
  <si>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</si>
  <si>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</si>
  <si>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</si>
  <si>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</si>
  <si>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</si>
  <si>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</si>
  <si>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</si>
  <si>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</si>
  <si>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</si>
  <si>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</si>
  <si>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</si>
  <si>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</si>
  <si>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</si>
  <si>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</si>
  <si>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</si>
  <si>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</si>
  <si>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</si>
  <si>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</si>
  <si>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</si>
  <si>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</si>
  <si>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</si>
  <si>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</si>
  <si>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</si>
  <si>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</si>
  <si>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</si>
  <si>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</si>
  <si>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</si>
  <si>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</si>
  <si>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</si>
  <si>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</si>
  <si>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</si>
  <si>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</si>
  <si>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</si>
  <si>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</si>
  <si>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</si>
  <si>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</si>
  <si>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</si>
  <si>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</si>
  <si>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</si>
  <si>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</si>
  <si>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</si>
  <si>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</si>
  <si>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</si>
  <si>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</si>
  <si>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</si>
  <si>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</si>
  <si>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</si>
  <si>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</si>
  <si>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</si>
  <si>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</si>
  <si>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</si>
  <si>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</si>
  <si>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</si>
  <si>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</si>
  <si>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</si>
  <si>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</si>
  <si>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</si>
  <si>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</si>
  <si>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</si>
  <si>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</si>
  <si>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</si>
  <si>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</si>
  <si>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</si>
  <si>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</si>
  <si>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</si>
  <si>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</si>
  <si>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</si>
  <si>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</si>
  <si>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</si>
  <si>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</si>
  <si>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</si>
  <si>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</si>
  <si>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</si>
  <si>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</si>
  <si>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</si>
  <si>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</si>
  <si>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</si>
  <si>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</si>
  <si>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</si>
  <si>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</si>
  <si>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</si>
  <si>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</si>
  <si>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</si>
  <si>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</si>
  <si>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</si>
  <si>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</si>
  <si>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</si>
  <si>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</si>
  <si>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</si>
  <si>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</si>
  <si>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</si>
  <si>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</si>
  <si>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</si>
  <si>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</si>
  <si>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</si>
  <si>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</si>
  <si>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</si>
  <si>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</si>
  <si>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</si>
  <si>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</si>
  <si>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</si>
  <si>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</si>
  <si>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</si>
  <si>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</si>
  <si>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</si>
  <si>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</si>
  <si>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</si>
  <si>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</si>
  <si>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</si>
  <si>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</si>
  <si>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</si>
  <si>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</si>
  <si>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</si>
  <si>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</si>
  <si>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</si>
  <si>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</si>
  <si>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</si>
  <si>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</si>
  <si>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</si>
  <si>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</si>
  <si>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</si>
  <si>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</si>
  <si>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</si>
  <si>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</si>
  <si>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</si>
  <si>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</si>
  <si>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</si>
  <si>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</si>
  <si>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</si>
  <si>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</si>
  <si>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</si>
  <si>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</si>
  <si>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</si>
  <si>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</si>
  <si>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</si>
  <si>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</si>
  <si>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</si>
  <si>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</si>
  <si>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</si>
  <si>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</si>
  <si>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</si>
  <si>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</si>
  <si>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</si>
  <si>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</si>
  <si>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</si>
  <si>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</si>
  <si>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</si>
  <si>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</si>
  <si>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</si>
  <si>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</si>
  <si>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</si>
  <si>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</si>
  <si>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</si>
  <si>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</si>
  <si>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</si>
  <si>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</si>
  <si>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</si>
  <si>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</si>
  <si>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</si>
  <si>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</si>
  <si>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</si>
  <si>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</si>
  <si>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</si>
  <si>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</si>
  <si>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</si>
  <si>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</si>
  <si>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</si>
  <si>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</si>
  <si>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</si>
  <si>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</si>
  <si>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</si>
  <si>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</si>
  <si>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</si>
  <si>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</si>
  <si>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</si>
  <si>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</si>
  <si>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</si>
  <si>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</si>
  <si>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</si>
  <si>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</si>
  <si>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</si>
  <si>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</si>
  <si>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</si>
  <si>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</si>
  <si>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</si>
  <si>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</si>
  <si>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</si>
  <si>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</si>
  <si>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</si>
  <si>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</si>
  <si>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</si>
  <si>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</si>
  <si>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</si>
  <si>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</si>
  <si>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</si>
  <si>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</si>
  <si>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</si>
  <si>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</si>
  <si>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</si>
  <si>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</si>
  <si>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</si>
  <si>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</si>
  <si>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</si>
  <si>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</si>
  <si>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</si>
  <si>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</si>
  <si>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</si>
  <si>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</si>
  <si>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</si>
  <si>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</si>
  <si>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</si>
  <si>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</si>
  <si>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</si>
  <si>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</si>
  <si>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</si>
  <si>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</si>
  <si>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</si>
  <si>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</si>
  <si>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</si>
  <si>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</si>
  <si>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</si>
  <si>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</si>
  <si>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</si>
  <si>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</si>
  <si>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</si>
  <si>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</si>
  <si>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</si>
  <si>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</si>
  <si>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</si>
  <si>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</si>
  <si>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</si>
  <si>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</si>
  <si>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</si>
  <si>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</si>
  <si>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</si>
  <si>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</si>
  <si>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</si>
  <si>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</si>
  <si>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</si>
  <si>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</si>
  <si>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</si>
  <si>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</si>
  <si>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</si>
  <si>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</si>
  <si>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</si>
  <si>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</si>
  <si>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</si>
  <si>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</si>
  <si>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</si>
  <si>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</si>
  <si>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</si>
  <si>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</si>
  <si>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</si>
  <si>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</si>
  <si>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</si>
  <si>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</si>
  <si>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</si>
  <si>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</si>
  <si>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</si>
  <si>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</si>
  <si>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</si>
  <si>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</si>
  <si>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</si>
  <si>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</si>
  <si>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</si>
  <si>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</si>
  <si>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</si>
  <si>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</si>
  <si>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</si>
  <si>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</si>
  <si>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</si>
  <si>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</si>
  <si>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</si>
  <si>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</si>
  <si>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</si>
  <si>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</si>
  <si>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</si>
  <si>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</si>
  <si>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</si>
  <si>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</si>
  <si>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</si>
  <si>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</si>
  <si>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</si>
  <si>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</si>
  <si>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</si>
  <si>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</si>
  <si>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</si>
  <si>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</si>
  <si>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</si>
  <si>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</si>
  <si>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</si>
  <si>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</si>
  <si>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</si>
  <si>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</si>
  <si>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</si>
  <si>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</si>
  <si>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</si>
  <si>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</si>
  <si>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</si>
  <si>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</si>
  <si>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</si>
  <si>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</si>
  <si>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</si>
  <si>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</si>
  <si>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</si>
  <si>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</si>
  <si>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</si>
  <si>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</si>
  <si>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</si>
  <si>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</si>
  <si>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</si>
  <si>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</si>
  <si>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</si>
  <si>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</si>
  <si>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</si>
  <si>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</si>
  <si>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</si>
  <si>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</si>
  <si>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</si>
  <si>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</si>
  <si>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</si>
  <si>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</si>
  <si>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</si>
  <si>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</si>
  <si>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</si>
  <si>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</si>
  <si>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</si>
  <si>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</si>
  <si>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</si>
  <si>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</si>
  <si>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</si>
  <si>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</si>
  <si>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</si>
  <si>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</si>
  <si>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</si>
  <si>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</si>
  <si>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</si>
  <si>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</si>
  <si>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</si>
  <si>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</si>
  <si>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</si>
  <si>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</si>
  <si>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</si>
  <si>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</si>
  <si>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</si>
  <si>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</si>
  <si>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</si>
  <si>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</si>
  <si>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</si>
  <si>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</si>
  <si>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</si>
  <si>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</si>
  <si>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</si>
  <si>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</si>
  <si>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</si>
  <si>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</si>
  <si>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</si>
  <si>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</si>
  <si>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</si>
  <si>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</si>
  <si>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</si>
  <si>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</si>
  <si>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</si>
  <si>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</si>
  <si>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</si>
  <si>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</si>
  <si>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</si>
  <si>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</si>
  <si>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</si>
  <si>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</si>
  <si>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</si>
  <si>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</si>
  <si>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</si>
  <si>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</si>
  <si>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</si>
  <si>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</si>
  <si>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</si>
  <si>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</si>
  <si>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</si>
  <si>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</si>
  <si>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</si>
  <si>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</si>
  <si>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</si>
  <si>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</si>
  <si>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</si>
  <si>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</si>
  <si>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</si>
  <si>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</si>
  <si>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</si>
  <si>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</si>
  <si>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</si>
  <si>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</si>
  <si>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</si>
  <si>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</si>
  <si>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</si>
  <si>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</si>
  <si>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</si>
  <si>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</si>
  <si>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</si>
  <si>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</si>
  <si>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</si>
  <si>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</si>
  <si>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</si>
  <si>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</si>
  <si>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</si>
  <si>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</si>
  <si>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</si>
  <si>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</si>
  <si>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</si>
  <si>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</si>
  <si>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</si>
  <si>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</si>
  <si>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</si>
  <si>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</si>
  <si>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</si>
  <si>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</si>
  <si>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</si>
  <si>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</si>
  <si>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</si>
  <si>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</si>
  <si>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</si>
  <si>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</si>
  <si>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</si>
  <si>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</si>
  <si>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</si>
  <si>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</si>
  <si>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</si>
  <si>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</si>
  <si>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</si>
  <si>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</si>
  <si>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</si>
  <si>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</si>
  <si>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</si>
  <si>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</si>
  <si>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</si>
  <si>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</si>
  <si>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</si>
  <si>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</si>
  <si>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</si>
  <si>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</si>
  <si>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</si>
  <si>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</si>
  <si>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</si>
  <si>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</si>
  <si>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</si>
  <si>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</si>
  <si>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</si>
  <si>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</si>
  <si>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</si>
  <si>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</si>
  <si>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</si>
  <si>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</si>
  <si>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</si>
  <si>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</si>
  <si>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</si>
  <si>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</si>
  <si>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</si>
  <si>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</si>
  <si>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</si>
  <si>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</si>
  <si>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</si>
  <si>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</si>
  <si>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</si>
  <si>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</si>
  <si>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</si>
  <si>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</si>
  <si>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</si>
  <si>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</si>
  <si>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</si>
  <si>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</si>
  <si>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</si>
  <si>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</si>
  <si>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</si>
  <si>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</si>
  <si>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</si>
  <si>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</si>
  <si>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</si>
  <si>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</si>
  <si>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</si>
  <si>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</si>
  <si>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</si>
  <si>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</si>
  <si>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</si>
  <si>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</si>
  <si>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</si>
  <si>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</si>
  <si>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</si>
  <si>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</si>
  <si>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</si>
  <si>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</si>
  <si>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</si>
  <si>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</si>
  <si>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</si>
  <si>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</si>
  <si>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</si>
  <si>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</si>
  <si>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</si>
  <si>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</si>
  <si>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</si>
  <si>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</si>
  <si>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</si>
  <si>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</si>
  <si>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</si>
  <si>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</si>
  <si>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</si>
  <si>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</si>
  <si>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</si>
  <si>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</si>
  <si>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</si>
  <si>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</si>
  <si>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</si>
  <si>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</si>
  <si>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</si>
  <si>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</si>
  <si>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</si>
  <si>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</si>
  <si>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</si>
  <si>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</si>
  <si>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</si>
  <si>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</si>
  <si>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</si>
  <si>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</si>
  <si>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</si>
  <si>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</si>
  <si>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</si>
  <si>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</si>
  <si>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</si>
  <si>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</si>
  <si>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</si>
  <si>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</si>
  <si>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</si>
  <si>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</si>
  <si>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</si>
  <si>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</si>
  <si>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</si>
  <si>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</si>
  <si>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</si>
  <si>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</si>
  <si>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</si>
  <si>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</si>
  <si>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</si>
  <si>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</si>
  <si>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</si>
  <si>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</si>
  <si>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</si>
  <si>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</si>
  <si>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</si>
  <si>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</si>
  <si>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</si>
  <si>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</si>
  <si>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</si>
  <si>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</si>
  <si>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</si>
  <si>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</si>
  <si>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</si>
  <si>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</si>
  <si>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</si>
  <si>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</si>
  <si>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</si>
  <si>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</si>
  <si>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</si>
  <si>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</si>
  <si>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</si>
  <si>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</si>
  <si>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</si>
  <si>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</si>
  <si>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</si>
  <si>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</si>
  <si>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</si>
  <si>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</si>
  <si>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</si>
  <si>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</si>
  <si>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</si>
  <si>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</si>
  <si>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</si>
  <si>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</si>
  <si>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</si>
  <si>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</si>
  <si>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</si>
  <si>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</si>
  <si>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</si>
  <si>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</si>
  <si>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</si>
  <si>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</si>
  <si>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</si>
  <si>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</si>
  <si>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</si>
  <si>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</si>
  <si>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</si>
  <si>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</si>
  <si>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</si>
  <si>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</si>
  <si>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</si>
  <si>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</si>
  <si>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</si>
  <si>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</si>
  <si>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</si>
  <si>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</si>
  <si>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</si>
  <si>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</si>
  <si>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</si>
  <si>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</si>
  <si>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</si>
  <si>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</si>
  <si>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</si>
  <si>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</si>
  <si>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</si>
  <si>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</si>
  <si>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</si>
  <si>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</si>
  <si>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</si>
  <si>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</si>
  <si>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</si>
  <si>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</si>
  <si>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</si>
  <si>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</si>
  <si>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</si>
  <si>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</si>
  <si>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</si>
  <si>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</si>
  <si>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</si>
  <si>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</si>
  <si>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</si>
  <si>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</si>
  <si>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</si>
  <si>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</si>
  <si>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</si>
  <si>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</si>
  <si>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</si>
  <si>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</si>
  <si>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</si>
  <si>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</si>
  <si>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</si>
  <si>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</si>
  <si>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</si>
  <si>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</si>
  <si>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</si>
  <si>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</si>
  <si>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</si>
  <si>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</si>
  <si>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</si>
  <si>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</si>
  <si>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</si>
  <si>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</si>
  <si>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</si>
  <si>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</si>
  <si>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</si>
  <si>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</si>
  <si>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</si>
  <si>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</si>
  <si>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</si>
  <si>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</si>
  <si>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</si>
  <si>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</si>
  <si>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</si>
  <si>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</si>
  <si>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</si>
  <si>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</si>
  <si>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</si>
  <si>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</si>
  <si>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</si>
  <si>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</si>
  <si>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</si>
  <si>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</si>
  <si>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</si>
  <si>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</si>
  <si>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</si>
  <si>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</si>
  <si>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</si>
  <si>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</si>
  <si>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</si>
  <si>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</si>
  <si>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</si>
  <si>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</si>
  <si>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</si>
  <si>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</si>
  <si>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</si>
  <si>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</si>
  <si>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</si>
  <si>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</si>
  <si>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</si>
  <si>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</si>
  <si>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</si>
  <si>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</si>
  <si>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</si>
  <si>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</si>
  <si>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</si>
  <si>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</si>
  <si>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</si>
  <si>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</si>
  <si>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</si>
  <si>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</si>
  <si>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</si>
  <si>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</si>
  <si>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</si>
  <si>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</si>
  <si>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</si>
  <si>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</si>
  <si>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</si>
  <si>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</si>
  <si>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</si>
  <si>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</si>
  <si>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</si>
  <si>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</si>
  <si>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</si>
  <si>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</si>
  <si>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</si>
  <si>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</si>
  <si>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</si>
  <si>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</si>
  <si>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</si>
  <si>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</si>
  <si>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</si>
  <si>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</si>
  <si>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</si>
  <si>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</si>
  <si>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</si>
  <si>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</si>
  <si>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</si>
  <si>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</si>
  <si>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</si>
  <si>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</si>
  <si>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</si>
  <si>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</si>
  <si>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</si>
  <si>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</si>
  <si>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</si>
  <si>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</si>
  <si>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</si>
  <si>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</si>
  <si>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</si>
  <si>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</si>
  <si>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</si>
  <si>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</si>
  <si>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</si>
  <si>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</si>
  <si>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</si>
  <si>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</si>
  <si>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</si>
  <si>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</si>
  <si>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</si>
  <si>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</si>
  <si>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</si>
  <si>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</si>
  <si>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</si>
  <si>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</si>
  <si>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</si>
  <si>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</si>
  <si>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</si>
  <si>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</si>
  <si>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</si>
  <si>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</si>
  <si>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</si>
  <si>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</si>
  <si>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</si>
  <si>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</si>
  <si>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</si>
  <si>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</si>
  <si>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</si>
  <si>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</si>
  <si>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</si>
  <si>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</si>
  <si>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</si>
  <si>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</si>
  <si>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</si>
  <si>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</si>
  <si>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</si>
  <si>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</si>
  <si>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</si>
  <si>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</si>
  <si>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</si>
  <si>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</si>
  <si>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</si>
  <si>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</si>
  <si>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</si>
  <si>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</si>
  <si>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</si>
  <si>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</si>
  <si>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</si>
  <si>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</si>
  <si>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</si>
  <si>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</si>
  <si>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</si>
  <si>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</si>
  <si>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</si>
  <si>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</si>
  <si>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</si>
  <si>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</si>
  <si>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</si>
  <si>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</si>
  <si>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</si>
  <si>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</si>
  <si>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</si>
  <si>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</si>
  <si>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</si>
  <si>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</si>
  <si>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</si>
  <si>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</si>
  <si>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</si>
  <si>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</si>
  <si>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</si>
  <si>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</si>
  <si>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</si>
  <si>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</si>
  <si>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</si>
  <si>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</si>
  <si>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</si>
  <si>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</si>
  <si>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</si>
  <si>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</si>
  <si>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</si>
  <si>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</si>
  <si>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</si>
  <si>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</si>
  <si>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</si>
  <si>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</si>
  <si>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</si>
  <si>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</si>
  <si>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</si>
  <si>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</si>
  <si>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</si>
  <si>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</si>
  <si>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</si>
  <si>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</si>
  <si>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</si>
  <si>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</si>
  <si>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</si>
  <si>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</si>
  <si>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</si>
  <si>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</si>
  <si>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</si>
  <si>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</si>
  <si>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</si>
  <si>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</si>
  <si>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</si>
  <si>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</si>
  <si>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</si>
  <si>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</si>
  <si>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</si>
  <si>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</si>
  <si>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</si>
  <si>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</si>
  <si>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</si>
  <si>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</si>
  <si>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</si>
  <si>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</si>
  <si>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</si>
  <si>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</si>
  <si>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</si>
  <si>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</si>
  <si>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</si>
  <si>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</si>
  <si>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</si>
  <si>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</si>
  <si>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</si>
  <si>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</si>
  <si>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</si>
  <si>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</si>
  <si>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</si>
  <si>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</si>
  <si>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</si>
  <si>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</si>
  <si>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</si>
  <si>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</si>
  <si>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</si>
  <si>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</si>
  <si>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</si>
  <si>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</si>
  <si>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</si>
  <si>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</si>
  <si>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</si>
  <si>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</si>
  <si>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</si>
  <si>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</si>
  <si>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</si>
  <si>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</si>
  <si>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</si>
  <si>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</si>
  <si>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</si>
  <si>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</si>
  <si>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</si>
  <si>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</si>
  <si>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</si>
  <si>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</si>
  <si>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</si>
  <si>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</si>
  <si>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</si>
  <si>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</si>
  <si>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</si>
  <si>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</si>
  <si>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</si>
  <si>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</si>
  <si>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</si>
  <si>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</si>
  <si>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</si>
  <si>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</si>
  <si>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</si>
  <si>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</si>
  <si>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</si>
  <si>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</si>
  <si>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</si>
  <si>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</si>
  <si>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</si>
  <si>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</si>
  <si>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</si>
  <si>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</si>
  <si>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</si>
  <si>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</si>
  <si>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</si>
  <si>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</si>
  <si>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</si>
  <si>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</si>
  <si>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</si>
  <si>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</si>
  <si>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</si>
  <si>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</si>
  <si>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</si>
  <si>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</si>
  <si>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</si>
  <si>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</si>
  <si>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</si>
  <si>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</si>
  <si>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</si>
  <si>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</si>
  <si>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</si>
  <si>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</si>
  <si>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</si>
  <si>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</si>
  <si>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</si>
  <si>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</si>
  <si>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</si>
  <si>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</si>
  <si>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</si>
  <si>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</si>
  <si>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</si>
  <si>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</si>
  <si>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</si>
  <si>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</si>
  <si>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</si>
  <si>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</si>
  <si>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</si>
  <si>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</si>
  <si>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</si>
  <si>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</si>
  <si>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</si>
  <si>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</si>
  <si>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</si>
  <si>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</si>
  <si>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</si>
  <si>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</si>
  <si>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</si>
  <si>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</si>
  <si>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</si>
  <si>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</si>
  <si>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</si>
  <si>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</si>
  <si>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</si>
  <si>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</si>
  <si>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</si>
  <si>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</si>
  <si>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</si>
  <si>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</si>
  <si>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</si>
  <si>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</si>
  <si>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</si>
  <si>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</si>
  <si>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</si>
  <si>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</si>
  <si>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</si>
  <si>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</si>
  <si>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</si>
  <si>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</si>
  <si>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</si>
  <si>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</si>
  <si>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</si>
  <si>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</si>
  <si>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</si>
  <si>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</si>
  <si>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</si>
  <si>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</si>
  <si>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</si>
  <si>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</si>
  <si>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</si>
  <si>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</si>
  <si>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</si>
  <si>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</si>
  <si>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</si>
  <si>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</si>
  <si>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</si>
  <si>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</si>
  <si>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</si>
  <si>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</si>
  <si>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</si>
  <si>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</si>
  <si>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</si>
  <si>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</si>
  <si>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</si>
  <si>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</si>
  <si>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</si>
  <si>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</si>
  <si>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</si>
  <si>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</si>
  <si>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</si>
  <si>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</si>
  <si>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</si>
  <si>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</si>
  <si>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</si>
  <si>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</si>
  <si>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</si>
  <si>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</si>
  <si>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</si>
  <si>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</si>
  <si>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</si>
  <si>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</si>
  <si>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</si>
  <si>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</si>
  <si>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</si>
  <si>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</si>
  <si>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</si>
  <si>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</si>
  <si>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</si>
  <si>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</si>
  <si>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</si>
  <si>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</si>
  <si>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</si>
  <si>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</si>
  <si>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</si>
  <si>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</si>
  <si>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</si>
  <si>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</si>
  <si>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</si>
  <si>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</si>
  <si>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</si>
  <si>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</si>
  <si>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</si>
  <si>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</si>
  <si>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</si>
  <si>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</si>
  <si>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</si>
  <si>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</si>
  <si>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</si>
  <si>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</si>
  <si>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</si>
  <si>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</si>
  <si>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</si>
  <si>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</si>
  <si>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</si>
  <si>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</si>
  <si>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</si>
  <si>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</si>
  <si>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</si>
  <si>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</si>
  <si>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</si>
  <si>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</si>
  <si>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</si>
  <si>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</si>
  <si>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</si>
  <si>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</si>
  <si>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</si>
  <si>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</si>
  <si>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</si>
  <si>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</si>
  <si>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</si>
  <si>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</si>
  <si>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</si>
  <si>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</si>
  <si>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</si>
  <si>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</si>
  <si>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</si>
  <si>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</si>
  <si>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</si>
  <si>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</si>
  <si>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</si>
  <si>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</si>
  <si>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</si>
  <si>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</si>
  <si>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</si>
  <si>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</si>
  <si>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</si>
  <si>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</si>
  <si>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</si>
  <si>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</si>
  <si>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</si>
  <si>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</si>
  <si>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</si>
  <si>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</si>
  <si>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</si>
  <si>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</si>
  <si>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</si>
  <si>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</si>
  <si>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</si>
  <si>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</si>
  <si>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</si>
  <si>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</si>
  <si>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</si>
  <si>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</si>
  <si>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</si>
  <si>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</si>
  <si>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</si>
  <si>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</si>
  <si>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</si>
  <si>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</si>
  <si>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</si>
  <si>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</si>
  <si>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</si>
  <si>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</si>
  <si>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</si>
  <si>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</si>
  <si>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</si>
  <si>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</si>
  <si>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</si>
  <si>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</si>
  <si>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</si>
  <si>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</si>
  <si>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</si>
  <si>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</si>
  <si>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</si>
  <si>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</si>
  <si>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</si>
  <si>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</si>
  <si>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</si>
  <si>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</si>
  <si>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</si>
  <si>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</si>
  <si>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</si>
  <si>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</si>
  <si>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</si>
  <si>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</si>
  <si>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</si>
  <si>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</si>
  <si>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</si>
  <si>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</si>
  <si>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</si>
  <si>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</si>
  <si>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</si>
  <si>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</si>
  <si>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</si>
  <si>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</si>
  <si>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</si>
  <si>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</si>
  <si>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</si>
  <si>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</si>
  <si>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</si>
  <si>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</si>
  <si>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</si>
  <si>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</si>
  <si>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</si>
  <si>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</si>
  <si>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</si>
  <si>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</si>
  <si>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</si>
  <si>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</si>
  <si>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</si>
  <si>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</si>
  <si>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</si>
  <si>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</si>
  <si>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</si>
  <si>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</si>
  <si>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</si>
  <si>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</si>
  <si>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</si>
  <si>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</si>
  <si>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</si>
  <si>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</si>
  <si>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</si>
  <si>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</si>
  <si>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</si>
  <si>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</si>
  <si>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</si>
  <si>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</si>
  <si>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</si>
  <si>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</si>
  <si>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</si>
  <si>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</si>
  <si>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</si>
  <si>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</si>
  <si>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</si>
  <si>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</si>
  <si>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</si>
  <si>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</si>
  <si>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</si>
  <si>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</si>
  <si>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</si>
  <si>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</si>
  <si>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</si>
  <si>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</si>
  <si>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</si>
  <si>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</si>
  <si>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</si>
  <si>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</si>
  <si>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</si>
  <si>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</si>
  <si>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</si>
  <si>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</si>
  <si>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</si>
  <si>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</si>
  <si>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</si>
  <si>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</si>
  <si>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</si>
  <si>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</si>
  <si>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</si>
  <si>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</si>
  <si>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</si>
  <si>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</si>
  <si>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</si>
  <si>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</si>
  <si>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</si>
  <si>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</si>
  <si>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</si>
  <si>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</si>
  <si>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</si>
  <si>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</si>
  <si>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</si>
  <si>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</si>
  <si>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</si>
  <si>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</si>
  <si>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</si>
  <si>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</si>
  <si>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</si>
  <si>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</si>
  <si>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</si>
  <si>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</si>
  <si>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</si>
  <si>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</si>
  <si>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</si>
  <si>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</si>
  <si>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</si>
  <si>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</si>
  <si>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</si>
  <si>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</si>
  <si>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</si>
  <si>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</si>
  <si>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</si>
  <si>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</si>
  <si>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</si>
  <si>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</si>
  <si>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</si>
  <si>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</si>
  <si>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</si>
  <si>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</si>
  <si>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</si>
  <si>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</si>
  <si>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</si>
  <si>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</si>
  <si>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</si>
  <si>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</si>
  <si>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</si>
  <si>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</si>
  <si>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</si>
  <si>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</si>
  <si>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</si>
  <si>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</si>
  <si>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</si>
  <si>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</si>
  <si>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</si>
  <si>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</si>
  <si>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</si>
  <si>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</si>
  <si>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</si>
  <si>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</si>
  <si>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</si>
  <si>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</si>
  <si>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</si>
  <si>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</si>
  <si>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</si>
  <si>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</si>
  <si>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</si>
  <si>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</si>
  <si>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</si>
  <si>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</si>
  <si>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</si>
  <si>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</si>
  <si>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</si>
  <si>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</si>
  <si>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</si>
  <si>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</si>
  <si>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</si>
  <si>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</si>
  <si>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</si>
  <si>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</si>
  <si>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</si>
  <si>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</si>
  <si>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</si>
  <si>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</si>
  <si>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</si>
  <si>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</si>
  <si>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</si>
  <si>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</si>
  <si>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</si>
  <si>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</si>
  <si>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</si>
  <si>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</si>
  <si>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</si>
  <si>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</si>
  <si>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</si>
  <si>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</si>
  <si>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</si>
  <si>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</si>
  <si>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</si>
  <si>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</si>
  <si>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</si>
  <si>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</si>
  <si>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</si>
  <si>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</si>
  <si>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</si>
  <si>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</si>
  <si>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</si>
  <si>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</si>
  <si>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</si>
  <si>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</si>
  <si>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</si>
  <si>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</si>
  <si>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</si>
  <si>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</si>
  <si>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</si>
  <si>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</si>
  <si>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</si>
  <si>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</si>
  <si>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</si>
  <si>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</si>
  <si>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</si>
  <si>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</si>
  <si>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</si>
  <si>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</si>
  <si>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</si>
  <si>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</si>
  <si>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</si>
  <si>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</si>
  <si>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</si>
  <si>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</si>
  <si>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</si>
  <si>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</si>
  <si>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</si>
  <si>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</si>
  <si>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</si>
  <si>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</si>
  <si>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</si>
  <si>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</si>
  <si>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</si>
  <si>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</si>
  <si>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</si>
  <si>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</si>
  <si>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</si>
  <si>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</si>
  <si>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</si>
  <si>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</si>
  <si>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</si>
  <si>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</si>
  <si>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</si>
  <si>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</si>
  <si>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</si>
  <si>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</si>
  <si>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</si>
  <si>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</si>
  <si>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</si>
  <si>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</si>
  <si>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</si>
  <si>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</si>
  <si>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</si>
  <si>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</si>
  <si>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</si>
  <si>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</si>
  <si>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</si>
  <si>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</si>
  <si>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</si>
  <si>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</si>
  <si>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</si>
  <si>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</si>
  <si>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</si>
  <si>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</si>
  <si>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</si>
  <si>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</si>
  <si>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</si>
  <si>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</si>
  <si>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</si>
  <si>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</si>
  <si>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</si>
  <si>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</si>
  <si>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</si>
  <si>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</si>
  <si>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</si>
  <si>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</si>
  <si>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</si>
  <si>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</si>
  <si>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</si>
  <si>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</si>
  <si>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</si>
  <si>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</si>
  <si>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</si>
  <si>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</si>
  <si>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</si>
  <si>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</si>
  <si>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</si>
  <si>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</si>
  <si>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</si>
  <si>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</si>
  <si>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</si>
  <si>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</si>
  <si>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</si>
  <si>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</si>
  <si>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</si>
  <si>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</si>
  <si>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</si>
  <si>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</si>
  <si>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</si>
  <si>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</si>
  <si>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</si>
  <si>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</si>
  <si>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</si>
  <si>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</si>
  <si>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</si>
  <si>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</si>
  <si>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</si>
  <si>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</si>
  <si>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</si>
  <si>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</si>
  <si>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</si>
  <si>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</si>
  <si>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</si>
  <si>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</si>
  <si>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</si>
  <si>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</si>
  <si>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</si>
  <si>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</si>
  <si>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</si>
  <si>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</si>
  <si>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</si>
  <si>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</si>
  <si>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</si>
  <si>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</si>
  <si>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</si>
  <si>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</si>
  <si>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</si>
  <si>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</si>
  <si>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</si>
  <si>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</si>
  <si>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</si>
  <si>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</si>
  <si>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</si>
  <si>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</si>
  <si>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</si>
  <si>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</si>
  <si>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</si>
  <si>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</si>
  <si>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</si>
  <si>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</si>
  <si>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</si>
  <si>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</si>
  <si>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</si>
  <si>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</si>
  <si>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</si>
  <si>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</si>
  <si>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</si>
  <si>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</si>
  <si>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</si>
  <si>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</si>
  <si>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</si>
  <si>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</si>
  <si>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</si>
  <si>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</si>
  <si>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</si>
  <si>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</si>
  <si>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</si>
  <si>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</si>
  <si>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</si>
  <si>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</si>
  <si>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</si>
  <si>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</si>
  <si>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</si>
  <si>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</si>
  <si>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</si>
  <si>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</si>
  <si>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</si>
  <si>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</si>
  <si>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</si>
  <si>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</si>
  <si>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</si>
  <si>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</si>
  <si>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</si>
  <si>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</si>
  <si>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</si>
  <si>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</si>
  <si>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</si>
  <si>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</si>
  <si>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</si>
  <si>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</si>
  <si>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</si>
  <si>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</si>
  <si>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</si>
  <si>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</si>
  <si>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</si>
  <si>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</si>
  <si>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</si>
  <si>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</si>
  <si>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</si>
  <si>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</si>
  <si>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</si>
  <si>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</si>
  <si>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</si>
  <si>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</si>
  <si>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</si>
  <si>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</si>
  <si>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</si>
  <si>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</si>
  <si>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</si>
  <si>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</si>
  <si>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</si>
  <si>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</si>
  <si>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</si>
  <si>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</si>
  <si>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</si>
  <si>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</si>
  <si>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</si>
  <si>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</si>
  <si>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</si>
  <si>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</si>
  <si>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</si>
  <si>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</si>
  <si>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</si>
  <si>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</si>
  <si>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</si>
  <si>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</si>
  <si>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</si>
  <si>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</si>
  <si>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</si>
  <si>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</si>
  <si>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</si>
  <si>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</si>
  <si>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</si>
  <si>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</si>
  <si>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</si>
  <si>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</si>
  <si>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</si>
  <si>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</si>
  <si>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</si>
  <si>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</si>
  <si>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</si>
  <si>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</si>
  <si>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</si>
  <si>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</si>
  <si>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</si>
  <si>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</si>
  <si>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</si>
  <si>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</si>
  <si>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</si>
  <si>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</si>
  <si>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</si>
  <si>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</si>
  <si>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</si>
  <si>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</si>
  <si>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</si>
  <si>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</si>
  <si>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</si>
  <si>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</si>
  <si>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</si>
  <si>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</si>
  <si>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</si>
  <si>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</si>
  <si>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</si>
  <si>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</si>
  <si>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</si>
  <si>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</si>
  <si>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</si>
  <si>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</si>
  <si>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</si>
  <si>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</si>
  <si>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</si>
  <si>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</si>
  <si>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</si>
  <si>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</si>
  <si>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</si>
  <si>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</si>
  <si>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</si>
  <si>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</si>
  <si>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</si>
  <si>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</si>
  <si>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</si>
  <si>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</si>
  <si>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</si>
  <si>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</si>
  <si>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</si>
  <si>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</si>
  <si>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</si>
  <si>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</si>
  <si>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</si>
  <si>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</si>
  <si>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</si>
  <si>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</si>
  <si>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</si>
  <si>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</si>
  <si>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</si>
  <si>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</si>
  <si>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</si>
  <si>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</si>
  <si>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</si>
  <si>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</si>
  <si>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</si>
  <si>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</si>
  <si>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</si>
  <si>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</si>
  <si>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</si>
  <si>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</si>
  <si>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</si>
  <si>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</si>
  <si>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</si>
  <si>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</si>
  <si>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</si>
  <si>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</si>
  <si>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</si>
  <si>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</si>
  <si>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</si>
  <si>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</si>
  <si>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</si>
  <si>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</si>
  <si>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</si>
  <si>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</si>
  <si>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</si>
  <si>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</si>
  <si>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</si>
  <si>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</si>
  <si>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</si>
  <si>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</si>
  <si>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</si>
  <si>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</si>
  <si>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</si>
  <si>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</si>
  <si>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</si>
  <si>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</si>
  <si>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</si>
  <si>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</si>
  <si>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</si>
  <si>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</si>
  <si>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</si>
  <si>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</si>
  <si>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</si>
  <si>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</si>
  <si>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</si>
  <si>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</si>
  <si>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</si>
  <si>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</si>
  <si>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</si>
  <si>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</si>
  <si>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</si>
  <si>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</si>
  <si>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</si>
  <si>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</si>
  <si>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</si>
  <si>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</si>
  <si>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</si>
  <si>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</si>
  <si>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</si>
  <si>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</si>
  <si>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</si>
  <si>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</si>
  <si>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</si>
  <si>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</si>
  <si>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</si>
  <si>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</si>
  <si>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</si>
  <si>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</si>
  <si>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</si>
  <si>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</si>
  <si>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</si>
  <si>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</si>
  <si>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</si>
  <si>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</si>
  <si>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</si>
  <si>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</si>
  <si>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</si>
  <si>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</si>
  <si>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</si>
  <si>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</si>
  <si>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</si>
  <si>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</si>
  <si>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</si>
  <si>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</si>
  <si>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</si>
  <si>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</si>
  <si>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</si>
  <si>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</si>
  <si>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</si>
  <si>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</si>
  <si>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</si>
  <si>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</si>
  <si>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</si>
  <si>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</si>
  <si>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</si>
  <si>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</si>
  <si>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</si>
  <si>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</si>
  <si>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</si>
  <si>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</si>
  <si>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</si>
  <si>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</si>
  <si>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</si>
  <si>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</si>
  <si>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</si>
  <si>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</si>
  <si>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</si>
  <si>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</si>
  <si>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</si>
  <si>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</si>
  <si>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</si>
  <si>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</si>
  <si>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</si>
  <si>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</si>
  <si>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</si>
  <si>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</si>
  <si>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</si>
  <si>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</si>
  <si>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</si>
  <si>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</si>
  <si>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</si>
  <si>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</si>
  <si>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</si>
  <si>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</si>
  <si>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</si>
  <si>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</si>
  <si>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</si>
  <si>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</si>
  <si>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</si>
  <si>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</si>
  <si>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</si>
  <si>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</si>
  <si>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</si>
  <si>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</si>
  <si>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</si>
  <si>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</si>
  <si>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</si>
  <si>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</si>
  <si>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</si>
  <si>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</si>
  <si>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</si>
  <si>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</si>
  <si>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</si>
  <si>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</si>
  <si>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</si>
  <si>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</si>
  <si>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</si>
  <si>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</si>
  <si>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</si>
  <si>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</si>
  <si>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</si>
  <si>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</si>
  <si>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</si>
  <si>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</si>
  <si>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</si>
  <si>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</si>
  <si>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</si>
  <si>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</si>
  <si>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</si>
  <si>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</si>
  <si>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</si>
  <si>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</si>
  <si>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</si>
  <si>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</si>
  <si>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</si>
  <si>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</si>
  <si>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</si>
  <si>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</si>
  <si>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</si>
  <si>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</si>
  <si>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</si>
  <si>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</si>
  <si>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</si>
  <si>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</si>
  <si>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</si>
  <si>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</si>
  <si>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</si>
  <si>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</si>
  <si>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</si>
  <si>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</si>
  <si>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</si>
  <si>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</si>
  <si>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</si>
  <si>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</si>
  <si>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</si>
  <si>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</si>
  <si>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</si>
  <si>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</si>
  <si>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</si>
  <si>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</si>
  <si>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</si>
  <si>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</si>
  <si>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</si>
  <si>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</si>
  <si>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</si>
  <si>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</si>
  <si>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</si>
  <si>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</si>
  <si>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</si>
  <si>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</si>
  <si>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</si>
  <si>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</si>
  <si>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</si>
  <si>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</si>
  <si>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</si>
  <si>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</si>
  <si>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</si>
  <si>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</si>
  <si>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</si>
  <si>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</si>
  <si>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</si>
  <si>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</si>
  <si>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</si>
  <si>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</si>
  <si>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</si>
  <si>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</si>
  <si>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</si>
  <si>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</si>
  <si>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</si>
  <si>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</si>
  <si>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</si>
  <si>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</si>
  <si>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</si>
  <si>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</si>
  <si>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</si>
  <si>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</si>
  <si>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</si>
  <si>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</si>
  <si>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</si>
  <si>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</si>
  <si>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</si>
  <si>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</si>
  <si>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</si>
  <si>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</si>
  <si>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</si>
  <si>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</si>
  <si>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</si>
  <si>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</si>
  <si>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</si>
  <si>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</si>
  <si>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</si>
  <si>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</si>
  <si>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</si>
  <si>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</si>
  <si>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</si>
  <si>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</si>
  <si>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</si>
  <si>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</si>
  <si>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</si>
  <si>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</si>
  <si>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</si>
  <si>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</si>
  <si>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</si>
  <si>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</si>
  <si>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</si>
  <si>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</si>
  <si>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</si>
  <si>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</si>
  <si>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</si>
  <si>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</si>
  <si>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</si>
  <si>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</si>
  <si>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</si>
  <si>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</si>
  <si>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</si>
  <si>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</si>
  <si>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</si>
  <si>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</si>
  <si>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</si>
  <si>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</si>
  <si>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</si>
  <si>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</si>
  <si>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</si>
  <si>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</si>
  <si>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</si>
  <si>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</si>
  <si>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</si>
  <si>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</si>
  <si>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</si>
  <si>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</si>
  <si>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</si>
  <si>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</si>
  <si>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</si>
  <si>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</si>
  <si>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</si>
  <si>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</si>
  <si>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</si>
  <si>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</si>
  <si>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</si>
  <si>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</si>
  <si>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</si>
  <si>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</si>
  <si>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</si>
  <si>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</si>
  <si>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</si>
  <si>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</si>
  <si>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</si>
  <si>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</si>
  <si>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</si>
  <si>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</si>
  <si>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</si>
  <si>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</si>
  <si>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</si>
  <si>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</si>
  <si>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</si>
  <si>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</si>
  <si>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</si>
  <si>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</si>
  <si>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</si>
  <si>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</si>
  <si>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</si>
  <si>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</si>
  <si>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</si>
  <si>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</si>
  <si>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</si>
  <si>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</si>
  <si>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</si>
  <si>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</si>
  <si>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</si>
  <si>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</si>
  <si>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</si>
  <si>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</si>
  <si>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</si>
  <si>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</si>
  <si>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</si>
  <si>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</si>
  <si>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</si>
  <si>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</si>
  <si>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</si>
  <si>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</si>
  <si>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</si>
  <si>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</si>
  <si>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</si>
  <si>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</si>
  <si>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</si>
  <si>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</si>
  <si>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</si>
  <si>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</si>
  <si>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</si>
  <si>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</si>
  <si>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</si>
  <si>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</si>
  <si>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</si>
  <si>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</si>
  <si>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</si>
  <si>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</si>
  <si>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</si>
  <si>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</si>
  <si>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</si>
  <si>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</si>
  <si>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</si>
  <si>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</si>
  <si>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</si>
  <si>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</si>
  <si>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</si>
  <si>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</si>
  <si>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</si>
  <si>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</si>
  <si>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</si>
  <si>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</si>
  <si>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</si>
  <si>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</si>
  <si>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</si>
  <si>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</si>
  <si>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</si>
  <si>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</si>
  <si>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</si>
  <si>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</si>
  <si>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</si>
  <si>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</si>
  <si>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</si>
  <si>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</si>
  <si>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</si>
  <si>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</si>
  <si>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</si>
  <si>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</si>
  <si>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</si>
  <si>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</si>
  <si>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</si>
  <si>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</si>
  <si>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</si>
  <si>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</si>
  <si>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</si>
  <si>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</si>
  <si>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</si>
  <si>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</si>
  <si>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</si>
  <si>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</si>
  <si>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</si>
  <si>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</si>
  <si>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</si>
  <si>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</si>
  <si>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</si>
  <si>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</si>
  <si>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</si>
  <si>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</si>
  <si>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</si>
  <si>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</si>
  <si>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</si>
  <si>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</si>
  <si>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</si>
  <si>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</si>
  <si>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</si>
  <si>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</si>
  <si>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</si>
  <si>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</si>
  <si>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</si>
  <si>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</si>
  <si>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</si>
  <si>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</si>
  <si>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</si>
  <si>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</si>
  <si>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</si>
  <si>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</si>
  <si>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</si>
  <si>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</si>
  <si>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</si>
  <si>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</si>
  <si>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</si>
  <si>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</si>
  <si>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</si>
  <si>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</si>
  <si>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</si>
  <si>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</si>
  <si>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</si>
  <si>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</si>
  <si>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</si>
  <si>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</si>
  <si>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</si>
  <si>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</si>
  <si>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</si>
  <si>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</si>
  <si>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</si>
  <si>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</si>
  <si>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</si>
  <si>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</si>
  <si>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</si>
  <si>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</si>
  <si>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</si>
  <si>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</si>
  <si>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</si>
  <si>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</si>
  <si>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</si>
  <si>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</si>
  <si>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</si>
  <si>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</si>
  <si>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</si>
  <si>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</si>
  <si>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</si>
  <si>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</si>
  <si>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</si>
  <si>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</si>
  <si>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</si>
  <si>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</si>
  <si>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</si>
  <si>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</si>
  <si>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</si>
  <si>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</si>
  <si>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</si>
  <si>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</si>
  <si>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</si>
  <si>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</si>
  <si>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</si>
  <si>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</si>
  <si>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</si>
  <si>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</si>
  <si>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</si>
  <si>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</si>
  <si>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</si>
  <si>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</si>
  <si>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</si>
  <si>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</si>
  <si>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</si>
  <si>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</si>
  <si>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</si>
  <si>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</si>
  <si>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</si>
  <si>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</si>
  <si>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</si>
  <si>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</si>
  <si>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</si>
  <si>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</si>
  <si>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</si>
  <si>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</si>
  <si>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</si>
  <si>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</si>
  <si>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</si>
  <si>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</si>
  <si>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</si>
  <si>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</si>
  <si>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</si>
  <si>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</si>
  <si>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</si>
  <si>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</si>
  <si>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</si>
  <si>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</si>
  <si>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</si>
  <si>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</si>
  <si>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</si>
  <si>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</si>
  <si>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</si>
  <si>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</si>
  <si>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</si>
  <si>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</si>
  <si>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</si>
  <si>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</si>
  <si>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</si>
  <si>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</si>
  <si>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</si>
  <si>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</si>
  <si>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</si>
  <si>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</si>
  <si>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</si>
  <si>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</si>
  <si>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</si>
  <si>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</si>
  <si>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</si>
  <si>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</si>
  <si>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</si>
  <si>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</si>
  <si>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</si>
  <si>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</si>
  <si>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</si>
  <si>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</si>
  <si>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</si>
  <si>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</si>
  <si>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</si>
  <si>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</si>
  <si>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</si>
  <si>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</si>
  <si>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</si>
  <si>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</si>
  <si>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</si>
  <si>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</si>
  <si>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</si>
  <si>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</si>
  <si>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</si>
  <si>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</si>
  <si>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</si>
  <si>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</si>
  <si>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</si>
  <si>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</si>
  <si>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</si>
  <si>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</si>
  <si>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</si>
  <si>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</si>
  <si>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</si>
  <si>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</si>
  <si>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</si>
  <si>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</si>
  <si>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</si>
  <si>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</si>
  <si>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</si>
  <si>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</si>
  <si>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</si>
  <si>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</si>
  <si>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</si>
  <si>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</si>
  <si>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</si>
  <si>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</si>
  <si>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</si>
  <si>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</si>
  <si>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</si>
  <si>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</si>
  <si>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</si>
  <si>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</si>
  <si>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</si>
  <si>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</si>
  <si>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</si>
  <si>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</si>
  <si>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</si>
  <si>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</si>
  <si>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</si>
  <si>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</si>
  <si>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</si>
  <si>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</si>
  <si>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</si>
  <si>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</si>
  <si>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</si>
  <si>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</si>
  <si>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</si>
  <si>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</si>
  <si>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</si>
  <si>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</si>
  <si>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</si>
  <si>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</si>
  <si>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</si>
  <si>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</si>
  <si>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</si>
  <si>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</si>
  <si>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</si>
  <si>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</si>
  <si>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</si>
  <si>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</si>
  <si>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</si>
  <si>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</si>
  <si>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</si>
  <si>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</si>
  <si>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</si>
  <si>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</si>
  <si>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</si>
  <si>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</si>
  <si>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</si>
  <si>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</si>
  <si>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</si>
  <si>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</si>
  <si>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</si>
  <si>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</si>
  <si>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</si>
  <si>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</si>
  <si>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</si>
  <si>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</si>
  <si>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</si>
  <si>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</si>
  <si>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</si>
  <si>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</si>
  <si>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</si>
  <si>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</si>
  <si>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</si>
  <si>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</si>
  <si>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</si>
  <si>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</si>
  <si>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</si>
  <si>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</si>
  <si>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</si>
  <si>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</si>
  <si>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</si>
  <si>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</si>
  <si>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</si>
  <si>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</si>
  <si>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</si>
  <si>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</si>
  <si>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</si>
  <si>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</si>
  <si>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</si>
  <si>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</si>
  <si>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</si>
  <si>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</si>
  <si>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</si>
  <si>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</si>
  <si>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</si>
  <si>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</si>
  <si>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</si>
  <si>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</si>
  <si>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</si>
  <si>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</si>
  <si>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</si>
  <si>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</si>
  <si>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</si>
  <si>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</si>
  <si>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</si>
  <si>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</si>
  <si>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</si>
  <si>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</si>
  <si>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</si>
  <si>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</si>
  <si>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</si>
  <si>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</si>
  <si>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</si>
  <si>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</si>
  <si>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</si>
  <si>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</si>
  <si>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</si>
  <si>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</si>
  <si>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</si>
  <si>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</si>
  <si>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</si>
  <si>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</si>
  <si>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</si>
  <si>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</si>
  <si>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</si>
  <si>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</si>
  <si>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</si>
  <si>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</si>
  <si>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</si>
  <si>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</si>
  <si>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</si>
  <si>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</si>
  <si>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</si>
  <si>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</si>
  <si>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</si>
  <si>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</si>
  <si>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</si>
  <si>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</si>
  <si>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</si>
  <si>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</si>
  <si>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</si>
  <si>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</si>
  <si>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</si>
  <si>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</si>
  <si>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</si>
  <si>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</si>
  <si>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</si>
  <si>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</si>
  <si>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</si>
  <si>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</si>
  <si>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</si>
  <si>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</si>
  <si>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</si>
  <si>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</si>
  <si>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</si>
  <si>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</si>
  <si>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</si>
  <si>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</si>
  <si>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</si>
  <si>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</si>
  <si>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</si>
  <si>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</si>
  <si>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</si>
  <si>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</si>
  <si>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</si>
  <si>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</si>
  <si>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</si>
  <si>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</si>
  <si>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</si>
  <si>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</si>
  <si>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</si>
  <si>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</si>
  <si>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</si>
  <si>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</si>
  <si>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</si>
  <si>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</si>
  <si>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</si>
  <si>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</si>
  <si>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</si>
  <si>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</si>
  <si>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</si>
  <si>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</si>
  <si>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</si>
  <si>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</si>
  <si>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</si>
  <si>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</si>
  <si>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</si>
  <si>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</si>
  <si>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</si>
  <si>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</si>
  <si>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</si>
  <si>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</si>
  <si>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</si>
  <si>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</si>
  <si>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</si>
  <si>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</si>
  <si>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</si>
  <si>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</si>
  <si>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</si>
  <si>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</si>
  <si>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</si>
  <si>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</si>
  <si>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</si>
  <si>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</si>
  <si>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</si>
  <si>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</si>
  <si>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</si>
  <si>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</si>
  <si>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</si>
  <si>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</si>
  <si>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</si>
  <si>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</si>
  <si>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</si>
  <si>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</si>
  <si>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</si>
  <si>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</si>
  <si>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</si>
  <si>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</si>
  <si>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</si>
  <si>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</si>
  <si>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</si>
  <si>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</si>
  <si>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</si>
  <si>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</si>
  <si>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</si>
  <si>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</si>
  <si>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</si>
  <si>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</si>
  <si>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</si>
  <si>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</si>
  <si>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</si>
  <si>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</si>
  <si>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</si>
  <si>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</si>
  <si>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</si>
  <si>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</si>
  <si>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</si>
  <si>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</si>
  <si>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</si>
  <si>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</si>
  <si>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</si>
  <si>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</si>
  <si>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</si>
  <si>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</si>
  <si>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</si>
  <si>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</si>
  <si>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</si>
  <si>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</si>
  <si>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</si>
  <si>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</si>
  <si>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</si>
  <si>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</si>
  <si>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</si>
  <si>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</si>
  <si>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</si>
  <si>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</si>
  <si>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</si>
  <si>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</si>
  <si>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</si>
  <si>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</si>
  <si>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</si>
  <si>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</si>
  <si>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</si>
  <si>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</si>
  <si>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</si>
  <si>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</si>
  <si>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</si>
  <si>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</si>
  <si>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</si>
  <si>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</si>
  <si>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</si>
  <si>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</si>
  <si>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</si>
  <si>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</si>
  <si>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</si>
  <si>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</si>
  <si>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</si>
  <si>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</si>
  <si>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</si>
  <si>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</si>
  <si>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</si>
  <si>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</si>
  <si>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</si>
  <si>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</si>
  <si>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</si>
  <si>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</si>
  <si>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</si>
  <si>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</si>
  <si>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</si>
  <si>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</si>
  <si>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</si>
  <si>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</si>
  <si>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</si>
  <si>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</si>
  <si>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</si>
  <si>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</si>
  <si>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</si>
  <si>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</si>
  <si>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</si>
  <si>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</si>
  <si>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</si>
  <si>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</si>
  <si>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</si>
  <si>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</si>
  <si>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</si>
  <si>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</si>
  <si>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</si>
  <si>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</si>
  <si>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</si>
  <si>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</si>
  <si>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</si>
  <si>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</si>
  <si>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</si>
  <si>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</si>
  <si>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</si>
  <si>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</si>
  <si>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</si>
  <si>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</si>
  <si>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</si>
  <si>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</si>
  <si>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</si>
  <si>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</si>
  <si>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</si>
  <si>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</si>
  <si>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</si>
  <si>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</si>
  <si>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</si>
  <si>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</si>
  <si>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</si>
  <si>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</si>
  <si>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</si>
  <si>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</si>
  <si>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</si>
  <si>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</si>
  <si>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</si>
  <si>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</si>
  <si>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</si>
  <si>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</si>
  <si>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</si>
  <si>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</si>
  <si>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</si>
  <si>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</si>
  <si>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</si>
  <si>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</si>
  <si>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</si>
  <si>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</si>
  <si>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</si>
  <si>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</si>
  <si>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</si>
  <si>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</si>
  <si>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</si>
  <si>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</si>
  <si>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</si>
  <si>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</si>
  <si>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</si>
  <si>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</si>
  <si>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</si>
  <si>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</si>
  <si>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</si>
  <si>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</si>
  <si>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</si>
  <si>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</si>
  <si>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</si>
  <si>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</si>
  <si>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</si>
  <si>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</si>
  <si>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</si>
  <si>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</si>
  <si>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</si>
  <si>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</si>
  <si>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</si>
  <si>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</si>
  <si>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</si>
  <si>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</si>
  <si>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</si>
  <si>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</si>
  <si>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</si>
  <si>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</si>
  <si>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</si>
  <si>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</si>
  <si>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</si>
  <si>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</si>
  <si>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</si>
  <si>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</si>
  <si>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</si>
  <si>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</si>
  <si>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</si>
  <si>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</si>
  <si>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</si>
  <si>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</si>
  <si>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</si>
  <si>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</si>
  <si>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</si>
  <si>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</si>
  <si>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</si>
  <si>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</si>
  <si>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</si>
  <si>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</si>
  <si>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</si>
  <si>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</si>
  <si>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</si>
  <si>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</si>
  <si>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</si>
  <si>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</si>
  <si>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</si>
  <si>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</si>
  <si>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</si>
  <si>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</si>
  <si>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</si>
  <si>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</si>
  <si>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</si>
  <si>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</si>
  <si>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</si>
  <si>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</si>
  <si>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</si>
  <si>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</si>
  <si>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</si>
  <si>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</si>
  <si>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</si>
  <si>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</si>
  <si>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</si>
  <si>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</si>
  <si>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</si>
  <si>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</si>
  <si>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</si>
  <si>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</si>
  <si>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</si>
  <si>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</si>
  <si>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</si>
  <si>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</si>
  <si>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</si>
  <si>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</si>
  <si>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</si>
  <si>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</si>
  <si>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</si>
  <si>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</si>
  <si>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</si>
  <si>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</si>
  <si>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</si>
  <si>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</si>
  <si>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</si>
  <si>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</si>
  <si>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</si>
  <si>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</si>
  <si>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</si>
  <si>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</si>
  <si>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</si>
  <si>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</si>
  <si>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</si>
  <si>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</si>
  <si>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</si>
  <si>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</si>
  <si>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</si>
  <si>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</si>
  <si>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</si>
  <si>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</si>
  <si>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</si>
  <si>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</si>
  <si>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</si>
  <si>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</si>
  <si>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</si>
  <si>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</si>
  <si>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</si>
  <si>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</si>
  <si>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</si>
  <si>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</si>
  <si>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</si>
  <si>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</si>
  <si>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</si>
  <si>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</si>
  <si>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</si>
  <si>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</si>
  <si>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</si>
  <si>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</si>
  <si>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</si>
  <si>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</si>
  <si>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</si>
  <si>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</si>
  <si>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</si>
  <si>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</si>
  <si>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</si>
  <si>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</si>
  <si>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</si>
  <si>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</si>
  <si>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</si>
  <si>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</si>
  <si>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</si>
  <si>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</si>
  <si>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</si>
  <si>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</si>
  <si>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</si>
  <si>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</si>
  <si>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</si>
  <si>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</si>
  <si>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</si>
  <si>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</si>
  <si>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</si>
  <si>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</si>
  <si>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</si>
  <si>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</si>
  <si>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</si>
  <si>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</si>
  <si>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</si>
  <si>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</si>
  <si>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</si>
  <si>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</si>
  <si>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</si>
  <si>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</si>
  <si>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</si>
  <si>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</si>
  <si>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</si>
  <si>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</si>
  <si>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</si>
  <si>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</si>
  <si>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</si>
  <si>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</si>
  <si>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</si>
  <si>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</si>
  <si>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</si>
  <si>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</si>
  <si>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</si>
  <si>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</si>
  <si>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</si>
  <si>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</si>
  <si>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</si>
  <si>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</si>
  <si>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</si>
  <si>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</si>
  <si>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</si>
  <si>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</si>
  <si>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</si>
  <si>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</si>
  <si>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</si>
  <si>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</si>
  <si>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</si>
  <si>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</si>
  <si>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</si>
  <si>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</si>
  <si>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</si>
  <si>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</si>
  <si>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</si>
  <si>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</si>
  <si>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</si>
  <si>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</si>
  <si>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</si>
  <si>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</si>
  <si>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</si>
  <si>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</si>
  <si>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</si>
  <si>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</si>
  <si>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</si>
  <si>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</si>
  <si>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</si>
  <si>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</si>
  <si>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</si>
  <si>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</si>
  <si>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</si>
  <si>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</si>
  <si>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</si>
  <si>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</si>
  <si>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</si>
  <si>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</si>
  <si>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</si>
  <si>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</si>
  <si>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</si>
  <si>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</si>
  <si>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</si>
  <si>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</si>
  <si>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</si>
  <si>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</si>
  <si>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</si>
  <si>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</si>
  <si>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</si>
  <si>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</si>
  <si>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</si>
  <si>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</si>
  <si>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</si>
  <si>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</si>
  <si>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</si>
  <si>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</si>
  <si>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</si>
  <si>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</si>
  <si>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</si>
  <si>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</si>
  <si>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</si>
  <si>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</si>
  <si>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</si>
  <si>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</si>
  <si>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</si>
  <si>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</si>
  <si>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</si>
  <si>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</si>
  <si>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</si>
  <si>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</si>
  <si>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</si>
  <si>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</si>
  <si>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</si>
  <si>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</si>
  <si>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</si>
  <si>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</si>
  <si>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</si>
  <si>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</si>
  <si>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</si>
  <si>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</si>
  <si>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</si>
  <si>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</si>
  <si>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</si>
  <si>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</si>
  <si>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</si>
  <si>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</si>
  <si>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</si>
  <si>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</si>
  <si>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</si>
  <si>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</si>
  <si>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</si>
  <si>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</si>
  <si>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</si>
  <si>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</si>
  <si>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</si>
  <si>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</si>
  <si>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</si>
  <si>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</si>
  <si>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</si>
  <si>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</si>
  <si>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</si>
  <si>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</si>
  <si>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</si>
  <si>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</si>
  <si>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</si>
  <si>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</si>
  <si>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</si>
  <si>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</si>
  <si>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</si>
  <si>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</si>
  <si>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</si>
  <si>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</si>
  <si>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</si>
  <si>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</si>
  <si>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</si>
  <si>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</si>
  <si>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</si>
  <si>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</si>
  <si>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</si>
  <si>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</si>
  <si>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</si>
  <si>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</si>
  <si>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</si>
  <si>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</si>
  <si>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</si>
  <si>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</si>
  <si>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</si>
  <si>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</si>
  <si>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</si>
  <si>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</si>
  <si>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</si>
  <si>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</si>
  <si>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</si>
  <si>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</si>
  <si>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</si>
  <si>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</si>
  <si>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</si>
  <si>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</si>
  <si>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</si>
  <si>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</si>
  <si>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</si>
  <si>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</si>
  <si>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</si>
  <si>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</si>
  <si>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</si>
  <si>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</si>
  <si>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</si>
  <si>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</si>
  <si>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</si>
  <si>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</si>
  <si>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</si>
  <si>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</si>
  <si>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</si>
  <si>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</si>
  <si>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</si>
  <si>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</si>
  <si>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</si>
  <si>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</si>
  <si>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</si>
  <si>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</si>
  <si>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</si>
  <si>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</si>
  <si>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</si>
  <si>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</si>
  <si>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</si>
  <si>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</si>
  <si>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</si>
  <si>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</si>
  <si>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</si>
  <si>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</si>
  <si>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</si>
  <si>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</si>
  <si>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</si>
  <si>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</si>
  <si>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</si>
  <si>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</si>
  <si>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</si>
  <si>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</si>
  <si>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</si>
  <si>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</si>
  <si>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</si>
  <si>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</si>
  <si>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</si>
  <si>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</si>
  <si>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</si>
  <si>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</si>
  <si>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</si>
  <si>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</si>
  <si>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</si>
  <si>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</si>
  <si>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</si>
  <si>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</si>
  <si>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</si>
  <si>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</si>
  <si>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</si>
  <si>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</si>
  <si>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</si>
  <si>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</si>
  <si>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</si>
  <si>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</si>
  <si>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</si>
  <si>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</si>
  <si>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</si>
  <si>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</si>
  <si>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</si>
  <si>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</si>
  <si>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</si>
  <si>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</si>
  <si>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</si>
  <si>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</si>
  <si>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</si>
  <si>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</si>
  <si>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</si>
  <si>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</si>
  <si>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</si>
  <si>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</si>
  <si>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</si>
  <si>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</si>
  <si>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</si>
  <si>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</si>
  <si>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</si>
  <si>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</si>
  <si>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</si>
  <si>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</si>
  <si>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</si>
  <si>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</si>
  <si>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</si>
  <si>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</si>
  <si>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</si>
  <si>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</si>
  <si>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</si>
  <si>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</si>
  <si>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</si>
  <si>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</si>
  <si>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</si>
  <si>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</si>
  <si>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</si>
  <si>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</si>
  <si>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</si>
  <si>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</si>
  <si>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</si>
  <si>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</si>
  <si>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</si>
  <si>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</si>
  <si>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</si>
  <si>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</si>
  <si>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</si>
  <si>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</si>
  <si>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</si>
  <si>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</si>
  <si>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</si>
  <si>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</si>
  <si>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</si>
  <si>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</si>
  <si>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</si>
  <si>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</si>
  <si>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</si>
  <si>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</si>
  <si>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</si>
  <si>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</si>
  <si>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</si>
  <si>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</si>
  <si>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</si>
  <si>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</si>
  <si>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</si>
  <si>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</si>
  <si>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</si>
  <si>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</si>
  <si>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</si>
  <si>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</si>
  <si>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</si>
  <si>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</si>
  <si>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</si>
  <si>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</si>
  <si>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</si>
  <si>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</si>
  <si>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</si>
  <si>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</si>
  <si>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</si>
  <si>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</si>
  <si>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</si>
  <si>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</si>
  <si>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</si>
  <si>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</si>
  <si>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</si>
  <si>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</si>
  <si>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</si>
  <si>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</si>
  <si>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</si>
  <si>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</si>
  <si>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</si>
  <si>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</si>
  <si>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</si>
  <si>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</si>
  <si>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</si>
  <si>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</si>
  <si>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</si>
  <si>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</si>
  <si>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</si>
  <si>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</si>
  <si>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</si>
  <si>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</si>
  <si>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</si>
  <si>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</si>
  <si>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</si>
  <si>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</si>
  <si>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</si>
  <si>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</si>
  <si>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</si>
  <si>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</si>
  <si>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</si>
  <si>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</si>
  <si>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</si>
  <si>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</si>
  <si>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</si>
  <si>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</si>
  <si>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</si>
  <si>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</si>
  <si>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</si>
  <si>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</si>
  <si>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</si>
  <si>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</si>
  <si>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</si>
  <si>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</si>
  <si>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</si>
  <si>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</si>
  <si>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</si>
  <si>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</si>
  <si>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</si>
  <si>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</si>
  <si>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</si>
  <si>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</si>
  <si>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</si>
  <si>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</si>
  <si>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</si>
  <si>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</si>
  <si>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</si>
  <si>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</si>
  <si>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</si>
  <si>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</si>
  <si>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</si>
  <si>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</si>
  <si>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</si>
  <si>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</si>
  <si>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</si>
  <si>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</si>
  <si>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</si>
  <si>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</si>
  <si>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</si>
  <si>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</si>
  <si>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</si>
  <si>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</si>
  <si>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</si>
  <si>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</si>
  <si>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</si>
  <si>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</si>
  <si>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</si>
  <si>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</si>
  <si>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</si>
  <si>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</si>
  <si>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</si>
  <si>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</si>
  <si>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</si>
  <si>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</si>
  <si>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</si>
  <si>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</si>
  <si>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</si>
  <si>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</si>
  <si>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</si>
  <si>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</si>
  <si>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</si>
  <si>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</si>
  <si>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</si>
  <si>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</si>
  <si>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</si>
  <si>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</si>
  <si>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</si>
  <si>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</si>
  <si>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</si>
  <si>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</si>
  <si>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</si>
  <si>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</si>
  <si>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</si>
  <si>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</si>
  <si>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</si>
  <si>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</si>
  <si>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</si>
  <si>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</si>
  <si>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</si>
  <si>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</si>
  <si>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</si>
  <si>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</si>
  <si>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</si>
  <si>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</si>
  <si>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</si>
  <si>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</si>
  <si>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</si>
  <si>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</si>
  <si>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</si>
  <si>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</si>
  <si>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</si>
  <si>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</si>
  <si>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</si>
  <si>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</si>
  <si>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</si>
  <si>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</si>
  <si>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</si>
  <si>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</si>
  <si>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</si>
  <si>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</si>
  <si>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</si>
  <si>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</si>
  <si>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</si>
  <si>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</si>
  <si>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</si>
  <si>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</si>
  <si>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</si>
  <si>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</si>
  <si>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</si>
  <si>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</si>
  <si>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</si>
  <si>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</si>
  <si>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</si>
  <si>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</si>
  <si>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</si>
  <si>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</si>
  <si>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</si>
  <si>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</si>
  <si>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</si>
  <si>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</si>
  <si>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</si>
  <si>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</si>
  <si>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</si>
  <si>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</si>
  <si>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</si>
  <si>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</si>
  <si>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</si>
  <si>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</si>
  <si>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</si>
  <si>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</si>
  <si>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</si>
  <si>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</si>
  <si>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</si>
  <si>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</si>
  <si>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</si>
  <si>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</si>
  <si>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</si>
  <si>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</si>
  <si>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</si>
  <si>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</si>
  <si>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</si>
  <si>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</si>
  <si>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</si>
  <si>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</si>
  <si>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</si>
  <si>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</si>
  <si>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</si>
  <si>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</si>
  <si>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</si>
  <si>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</si>
  <si>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</si>
  <si>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</si>
  <si>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</si>
  <si>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</si>
  <si>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</si>
  <si>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</si>
  <si>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</si>
  <si>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</si>
  <si>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</si>
  <si>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</si>
  <si>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</si>
  <si>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</si>
  <si>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</si>
  <si>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</si>
  <si>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</si>
  <si>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</si>
  <si>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</si>
  <si>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</si>
  <si>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</si>
  <si>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</si>
  <si>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</si>
  <si>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</si>
  <si>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</si>
  <si>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</si>
  <si>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</si>
  <si>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</si>
  <si>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</si>
  <si>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</si>
  <si>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</si>
  <si>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</si>
  <si>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</si>
  <si>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</si>
  <si>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</si>
  <si>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</si>
  <si>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</si>
  <si>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</si>
  <si>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</si>
  <si>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</si>
  <si>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</si>
  <si>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</si>
  <si>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</si>
  <si>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</si>
  <si>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</si>
  <si>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</si>
  <si>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</si>
  <si>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</si>
  <si>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</si>
  <si>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</si>
  <si>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</si>
  <si>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</si>
  <si>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</si>
  <si>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</si>
  <si>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</si>
  <si>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</si>
  <si>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</si>
  <si>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</si>
  <si>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</si>
  <si>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</si>
  <si>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</si>
  <si>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</si>
  <si>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</si>
  <si>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</si>
  <si>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</si>
  <si>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</si>
  <si>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</si>
  <si>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</si>
  <si>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</si>
  <si>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</si>
  <si>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</si>
  <si>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</si>
  <si>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</si>
  <si>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</si>
  <si>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</si>
  <si>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</si>
  <si>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</si>
  <si>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</si>
  <si>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</si>
  <si>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</si>
  <si>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</si>
  <si>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</si>
  <si>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</si>
  <si>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</si>
  <si>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</si>
  <si>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</si>
  <si>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</si>
  <si>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</si>
  <si>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</si>
  <si>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</si>
  <si>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</si>
  <si>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</si>
  <si>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</si>
  <si>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</si>
  <si>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</si>
  <si>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</si>
  <si>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</si>
  <si>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</si>
  <si>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</si>
  <si>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</si>
  <si>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</si>
  <si>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</si>
  <si>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</si>
  <si>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</si>
  <si>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</si>
  <si>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</si>
  <si>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</si>
  <si>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</si>
  <si>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</si>
  <si>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</si>
  <si>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</si>
  <si>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</si>
  <si>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</si>
  <si>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</si>
  <si>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</si>
  <si>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</si>
  <si>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</si>
  <si>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</si>
  <si>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</si>
  <si>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</si>
  <si>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</si>
  <si>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</si>
  <si>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</si>
  <si>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</si>
  <si>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</si>
  <si>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</si>
  <si>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</si>
  <si>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</si>
  <si>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</si>
  <si>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</si>
  <si>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</si>
  <si>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</si>
  <si>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</si>
  <si>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</si>
  <si>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</si>
  <si>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</si>
  <si>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</si>
  <si>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</si>
  <si>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</si>
  <si>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</si>
  <si>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</si>
  <si>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</si>
  <si>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</si>
  <si>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</si>
  <si>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</si>
  <si>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</si>
  <si>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</si>
  <si>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</si>
  <si>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</si>
  <si>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</si>
  <si>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</si>
  <si>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</si>
  <si>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</si>
  <si>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</si>
  <si>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</si>
  <si>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</si>
  <si>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</si>
  <si>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</si>
  <si>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</si>
  <si>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</si>
  <si>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</si>
  <si>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</si>
  <si>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</si>
  <si>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</si>
  <si>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</si>
  <si>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</si>
  <si>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</si>
  <si>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</si>
  <si>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</si>
  <si>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</si>
  <si>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</si>
  <si>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</si>
  <si>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</si>
  <si>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</si>
  <si>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</si>
  <si>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</si>
  <si>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</si>
  <si>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</si>
  <si>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</si>
  <si>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</si>
  <si>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</si>
  <si>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</si>
  <si>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</si>
  <si>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</si>
  <si>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</si>
  <si>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</si>
  <si>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</si>
  <si>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</si>
  <si>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</si>
  <si>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</si>
  <si>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</si>
  <si>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</si>
  <si>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</si>
  <si>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</si>
  <si>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</si>
  <si>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</si>
  <si>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</si>
  <si>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</si>
  <si>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</si>
  <si>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</si>
  <si>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</si>
  <si>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</si>
  <si>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</si>
  <si>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</si>
  <si>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</si>
  <si>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</si>
  <si>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</si>
  <si>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</si>
  <si>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</si>
  <si>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</si>
  <si>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</si>
  <si>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</si>
  <si>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</si>
  <si>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</si>
  <si>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</si>
  <si>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</si>
  <si>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</si>
  <si>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</si>
  <si>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</si>
  <si>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</si>
  <si>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</si>
  <si>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</si>
  <si>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</si>
  <si>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</si>
  <si>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</si>
  <si>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</si>
  <si>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</si>
  <si>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</si>
  <si>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</si>
  <si>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</si>
  <si>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</si>
  <si>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</si>
  <si>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</si>
  <si>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</si>
  <si>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</si>
  <si>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</si>
  <si>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</si>
  <si>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</si>
  <si>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</si>
  <si>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</si>
  <si>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</si>
  <si>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</si>
  <si>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</si>
  <si>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</si>
  <si>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</si>
  <si>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</si>
  <si>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</si>
  <si>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</si>
  <si>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</si>
  <si>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</si>
  <si>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</si>
  <si>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</si>
  <si>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</si>
  <si>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</si>
  <si>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</si>
  <si>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</si>
  <si>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</si>
  <si>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</si>
  <si>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</si>
  <si>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</si>
  <si>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</si>
  <si>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</si>
  <si>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</si>
  <si>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</si>
  <si>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</si>
  <si>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</si>
  <si>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</si>
  <si>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</si>
  <si>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</si>
  <si>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</si>
  <si>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</si>
  <si>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</si>
  <si>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</si>
  <si>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</si>
  <si>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</si>
  <si>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</si>
  <si>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</si>
  <si>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</si>
  <si>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</si>
  <si>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</si>
  <si>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</si>
  <si>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</si>
  <si>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</si>
  <si>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</si>
  <si>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</si>
  <si>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</si>
  <si>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</si>
  <si>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</si>
  <si>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</si>
  <si>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</si>
  <si>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</si>
  <si>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</si>
  <si>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</si>
  <si>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</si>
  <si>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</si>
  <si>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</si>
  <si>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</si>
  <si>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</si>
  <si>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</si>
  <si>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</si>
  <si>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</si>
  <si>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</si>
  <si>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</si>
  <si>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</si>
  <si>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</si>
  <si>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</si>
  <si>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</si>
  <si>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</si>
  <si>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</si>
  <si>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</si>
  <si>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</si>
  <si>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</si>
  <si>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</si>
  <si>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</si>
  <si>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</si>
  <si>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</si>
  <si>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</si>
  <si>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</si>
  <si>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</si>
  <si>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</si>
  <si>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</si>
  <si>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</si>
  <si>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</si>
  <si>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</si>
  <si>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</si>
  <si>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</si>
  <si>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</si>
  <si>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</si>
  <si>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</si>
  <si>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</si>
  <si>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</si>
  <si>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</si>
  <si>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</si>
  <si>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</si>
  <si>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</si>
  <si>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</si>
  <si>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</si>
  <si>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</si>
  <si>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</si>
  <si>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</si>
  <si>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</si>
  <si>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</si>
  <si>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</si>
  <si>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</si>
  <si>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</si>
  <si>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</si>
  <si>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</si>
  <si>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</si>
  <si>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</si>
  <si>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</si>
  <si>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</si>
  <si>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</si>
  <si>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</si>
  <si>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</si>
  <si>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</si>
  <si>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</si>
  <si>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</si>
  <si>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</si>
  <si>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</si>
  <si>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</si>
  <si>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</si>
  <si>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</si>
  <si>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</si>
  <si>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</si>
  <si>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</si>
  <si>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</si>
  <si>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</si>
  <si>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</si>
  <si>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</si>
  <si>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</si>
  <si>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</si>
  <si>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</si>
  <si>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</si>
  <si>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</si>
  <si>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</si>
  <si>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</si>
  <si>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</si>
  <si>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</si>
  <si>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</si>
  <si>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</si>
  <si>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</si>
  <si>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</si>
  <si>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</si>
  <si>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</si>
  <si>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</si>
  <si>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</si>
  <si>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</si>
  <si>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</si>
  <si>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</si>
  <si>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</si>
  <si>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</si>
  <si>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</si>
  <si>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</si>
  <si>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</si>
  <si>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</si>
  <si>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</si>
  <si>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</si>
  <si>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</si>
  <si>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</si>
  <si>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</si>
  <si>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</si>
  <si>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</si>
  <si>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</si>
  <si>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</si>
  <si>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</si>
  <si>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</si>
  <si>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</si>
  <si>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</si>
  <si>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</si>
  <si>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</si>
  <si>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</si>
  <si>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</si>
  <si>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</si>
  <si>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</si>
  <si>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</si>
  <si>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</si>
  <si>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</si>
  <si>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</si>
  <si>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</si>
  <si>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</si>
  <si>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</si>
  <si>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</si>
  <si>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</si>
  <si>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</si>
  <si>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</si>
  <si>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</si>
  <si>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</si>
  <si>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</si>
  <si>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</si>
  <si>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</si>
  <si>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</si>
  <si>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</si>
  <si>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</si>
  <si>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</si>
  <si>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</si>
  <si>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</si>
  <si>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</si>
  <si>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</si>
  <si>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</si>
  <si>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</si>
  <si>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</si>
  <si>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</si>
  <si>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</si>
  <si>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</si>
  <si>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</si>
  <si>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</si>
  <si>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</si>
  <si>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</si>
  <si>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</si>
  <si>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</si>
  <si>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</si>
  <si>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</si>
  <si>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</si>
  <si>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</si>
  <si>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</si>
  <si>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</si>
  <si>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</si>
  <si>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</si>
  <si>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</si>
  <si>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</si>
  <si>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</si>
  <si>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</si>
  <si>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</si>
  <si>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</si>
  <si>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</si>
  <si>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</si>
  <si>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</si>
  <si>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</si>
  <si>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</si>
  <si>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</si>
  <si>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</si>
  <si>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</si>
  <si>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</si>
  <si>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</si>
  <si>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</si>
  <si>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</si>
  <si>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</si>
  <si>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</si>
  <si>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</si>
  <si>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</si>
  <si>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</si>
  <si>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</si>
  <si>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</si>
  <si>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</si>
  <si>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</si>
  <si>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</si>
  <si>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</si>
  <si>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</si>
  <si>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</si>
  <si>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</si>
  <si>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</si>
  <si>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</si>
  <si>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</si>
  <si>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</si>
  <si>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</si>
  <si>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</si>
  <si>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</si>
  <si>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</si>
  <si>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</si>
  <si>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</si>
  <si>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</si>
  <si>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</si>
  <si>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</si>
  <si>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</si>
  <si>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</si>
  <si>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</si>
  <si>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</si>
  <si>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</si>
  <si>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</si>
  <si>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</si>
  <si>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</si>
  <si>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</si>
  <si>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</si>
  <si>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</si>
  <si>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</si>
  <si>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</si>
  <si>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</si>
  <si>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</si>
  <si>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</si>
  <si>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</si>
  <si>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</si>
  <si>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</si>
  <si>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</si>
  <si>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</si>
  <si>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</si>
  <si>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</si>
  <si>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</si>
  <si>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</si>
  <si>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</si>
  <si>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</si>
  <si>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</si>
  <si>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</si>
  <si>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</si>
  <si>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</si>
  <si>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</si>
  <si>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</si>
  <si>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</si>
  <si>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</si>
  <si>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</si>
  <si>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</si>
  <si>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</si>
  <si>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</si>
  <si>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</si>
  <si>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</si>
  <si>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</si>
  <si>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</si>
  <si>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</si>
  <si>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</si>
  <si>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</si>
  <si>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</si>
  <si>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</si>
  <si>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</si>
  <si>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</si>
  <si>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</si>
  <si>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</si>
  <si>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</si>
  <si>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</si>
  <si>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</si>
  <si>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</si>
  <si>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</si>
  <si>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</si>
  <si>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</si>
  <si>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</si>
  <si>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</si>
  <si>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</si>
  <si>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</si>
  <si>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</si>
  <si>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</si>
  <si>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</si>
  <si>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</si>
  <si>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</si>
  <si>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</si>
  <si>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</si>
  <si>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</si>
  <si>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</si>
  <si>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</si>
  <si>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</si>
  <si>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</si>
  <si>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</si>
  <si>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</si>
  <si>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</si>
  <si>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</si>
  <si>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</si>
  <si>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</si>
  <si>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</si>
  <si>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</si>
  <si>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</si>
  <si>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</si>
  <si>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</si>
  <si>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</si>
  <si>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</si>
  <si>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</si>
  <si>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</si>
  <si>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</si>
  <si>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</si>
  <si>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</si>
  <si>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</si>
  <si>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</si>
  <si>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</si>
  <si>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</si>
  <si>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</si>
  <si>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</si>
  <si>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</si>
  <si>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</si>
  <si>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</si>
  <si>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</si>
  <si>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</si>
  <si>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</si>
  <si>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</si>
  <si>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</si>
  <si>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</si>
  <si>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</si>
  <si>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</si>
  <si>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</si>
  <si>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</si>
  <si>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</si>
  <si>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</si>
  <si>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</si>
  <si>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</si>
  <si>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</si>
  <si>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</si>
  <si>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</si>
  <si>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</si>
  <si>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</si>
  <si>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</si>
  <si>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</si>
  <si>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</si>
  <si>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</si>
  <si>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</si>
  <si>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</si>
  <si>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</si>
  <si>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</si>
  <si>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</si>
  <si>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</si>
  <si>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</si>
  <si>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</si>
  <si>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</si>
  <si>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</si>
  <si>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</si>
  <si>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</si>
  <si>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</si>
  <si>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</si>
  <si>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</si>
  <si>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</si>
  <si>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</si>
  <si>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</si>
  <si>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</si>
  <si>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</si>
  <si>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</si>
  <si>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</si>
  <si>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</si>
  <si>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</si>
  <si>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</si>
  <si>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</si>
  <si>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</si>
  <si>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</si>
  <si>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</si>
  <si>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</si>
  <si>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</si>
  <si>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</si>
  <si>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</si>
  <si>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</si>
  <si>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</si>
  <si>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</si>
  <si>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</si>
  <si>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</si>
  <si>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</si>
  <si>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</si>
  <si>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</si>
  <si>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</si>
  <si>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</si>
  <si>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</si>
  <si>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</si>
  <si>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</si>
  <si>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</si>
  <si>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</si>
  <si>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</si>
  <si>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</si>
  <si>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</si>
  <si>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</si>
  <si>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</si>
  <si>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</si>
  <si>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</si>
  <si>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</si>
  <si>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</si>
  <si>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</si>
  <si>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</si>
  <si>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</si>
  <si>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</si>
  <si>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</si>
  <si>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</si>
  <si>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</si>
  <si>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</si>
  <si>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</si>
  <si>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</si>
  <si>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</si>
  <si>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</si>
  <si>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</si>
  <si>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</si>
  <si>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</si>
  <si>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</si>
  <si>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</si>
  <si>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</si>
  <si>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</si>
  <si>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</si>
  <si>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</si>
  <si>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</si>
  <si>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</si>
  <si>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</si>
  <si>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</si>
  <si>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</si>
  <si>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</si>
  <si>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</si>
  <si>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</si>
  <si>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</si>
  <si>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</si>
  <si>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</si>
  <si>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</si>
  <si>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</si>
  <si>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</si>
  <si>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</si>
  <si>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</si>
  <si>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</si>
  <si>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</si>
  <si>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</si>
  <si>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</si>
  <si>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</si>
  <si>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</si>
  <si>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</si>
  <si>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</si>
  <si>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</si>
  <si>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</si>
  <si>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</si>
  <si>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</si>
  <si>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</si>
  <si>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</si>
  <si>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</si>
  <si>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</si>
  <si>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</si>
  <si>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</si>
  <si>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</si>
  <si>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</si>
  <si>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</si>
  <si>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</si>
  <si>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</si>
  <si>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</si>
  <si>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</si>
  <si>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</si>
  <si>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</si>
  <si>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</si>
  <si>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</si>
  <si>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</si>
  <si>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</si>
  <si>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</si>
  <si>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</si>
  <si>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</si>
  <si>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</si>
  <si>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</si>
  <si>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</si>
  <si>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</si>
  <si>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</si>
  <si>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</si>
  <si>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</si>
  <si>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</si>
  <si>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</si>
  <si>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</si>
  <si>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</si>
  <si>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</si>
  <si>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</si>
  <si>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</si>
  <si>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</si>
  <si>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</si>
  <si>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</si>
  <si>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</si>
  <si>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</si>
  <si>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</si>
  <si>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</si>
  <si>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</si>
  <si>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</si>
  <si>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</si>
  <si>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</si>
  <si>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</si>
  <si>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</si>
  <si>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</si>
  <si>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</si>
  <si>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</si>
  <si>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</si>
  <si>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</si>
  <si>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</si>
  <si>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</si>
  <si>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</si>
  <si>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</si>
  <si>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</si>
  <si>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</si>
  <si>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</si>
  <si>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</si>
  <si>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</si>
  <si>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</si>
  <si>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</si>
  <si>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</si>
  <si>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</si>
  <si>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</si>
  <si>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</si>
  <si>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</si>
  <si>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</si>
  <si>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</si>
  <si>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</si>
  <si>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</si>
  <si>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</si>
  <si>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</si>
  <si>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</si>
  <si>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</si>
  <si>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</si>
  <si>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</si>
  <si>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</si>
  <si>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</si>
  <si>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</si>
  <si>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</si>
  <si>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</si>
  <si>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</si>
  <si>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</si>
  <si>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</si>
  <si>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</si>
  <si>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</si>
  <si>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</si>
  <si>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</si>
  <si>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</si>
  <si>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</si>
  <si>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</si>
  <si>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</si>
  <si>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</si>
  <si>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</si>
  <si>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</si>
  <si>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</si>
  <si>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</si>
  <si>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</si>
  <si>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</si>
  <si>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</si>
  <si>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</si>
  <si>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</si>
  <si>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</si>
  <si>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</si>
  <si>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</si>
  <si>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</si>
  <si>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</si>
  <si>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</si>
  <si>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</si>
  <si>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</si>
  <si>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</si>
  <si>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</si>
  <si>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</si>
  <si>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</si>
  <si>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</si>
  <si>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</si>
  <si>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</si>
  <si>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</si>
  <si>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</si>
  <si>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</si>
  <si>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</si>
  <si>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</si>
  <si>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</si>
  <si>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</si>
  <si>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</si>
  <si>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</si>
  <si>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</si>
  <si>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</si>
  <si>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</si>
  <si>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</si>
  <si>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</si>
  <si>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</si>
  <si>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</si>
  <si>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</si>
  <si>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</si>
  <si>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</si>
  <si>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</si>
  <si>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</si>
  <si>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</si>
  <si>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</si>
  <si>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</si>
  <si>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</si>
  <si>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</si>
  <si>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</si>
  <si>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</si>
  <si>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</si>
  <si>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</si>
  <si>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</si>
  <si>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</si>
  <si>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</si>
  <si>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</si>
  <si>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</si>
  <si>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</si>
  <si>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</si>
  <si>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</si>
  <si>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</si>
  <si>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</si>
  <si>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</si>
  <si>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</si>
  <si>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</si>
  <si>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</si>
  <si>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</si>
  <si>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</si>
  <si>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</si>
  <si>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</si>
  <si>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</si>
  <si>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</si>
  <si>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</si>
  <si>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</si>
  <si>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</si>
  <si>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</si>
  <si>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</si>
  <si>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</si>
  <si>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</si>
  <si>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</si>
  <si>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</si>
  <si>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</si>
  <si>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</si>
  <si>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</si>
  <si>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</si>
  <si>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</si>
  <si>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</si>
  <si>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</si>
  <si>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</si>
  <si>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</si>
  <si>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</si>
  <si>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</si>
  <si>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</si>
  <si>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</si>
  <si>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</si>
  <si>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</si>
  <si>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</si>
  <si>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</si>
  <si>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</si>
  <si>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</si>
  <si>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</si>
  <si>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</si>
  <si>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</si>
  <si>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</si>
  <si>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</si>
  <si>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</si>
  <si>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</si>
  <si>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</si>
  <si>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</si>
  <si>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</si>
  <si>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</si>
  <si>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</si>
  <si>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</si>
  <si>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</si>
  <si>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</si>
  <si>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</si>
  <si>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</si>
  <si>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</si>
  <si>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</si>
  <si>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</si>
  <si>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</si>
  <si>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</si>
  <si>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</si>
  <si>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</si>
  <si>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</si>
  <si>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</si>
  <si>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</si>
  <si>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</si>
  <si>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</si>
  <si>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</si>
  <si>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</si>
  <si>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</si>
  <si>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</si>
  <si>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</si>
  <si>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</si>
  <si>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</si>
  <si>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</si>
  <si>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</si>
  <si>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</si>
  <si>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</si>
  <si>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</si>
  <si>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</si>
  <si>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</si>
  <si>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</si>
  <si>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</si>
  <si>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</si>
  <si>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</si>
  <si>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</si>
  <si>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</si>
  <si>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</si>
  <si>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</si>
  <si>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</si>
  <si>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</si>
  <si>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</si>
  <si>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</si>
  <si>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</si>
  <si>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</si>
  <si>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</si>
  <si>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</si>
  <si>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</si>
  <si>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</si>
  <si>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</si>
  <si>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</si>
  <si>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</si>
  <si>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</si>
  <si>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</si>
  <si>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</si>
  <si>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</si>
  <si>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</si>
  <si>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</si>
  <si>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</si>
  <si>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</si>
  <si>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</si>
  <si>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</si>
  <si>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</si>
  <si>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</si>
  <si>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</si>
  <si>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</si>
  <si>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</si>
  <si>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</si>
  <si>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</si>
  <si>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</si>
  <si>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</si>
  <si>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</si>
  <si>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</si>
  <si>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</si>
  <si>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</si>
  <si>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</si>
  <si>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</si>
  <si>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</si>
  <si>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</si>
  <si>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</si>
  <si>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</si>
  <si>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</si>
  <si>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</si>
  <si>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</si>
  <si>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</si>
  <si>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</si>
  <si>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</si>
  <si>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</si>
  <si>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</si>
  <si>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</si>
  <si>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</si>
  <si>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</si>
  <si>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</si>
  <si>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</si>
  <si>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</si>
  <si>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</si>
  <si>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</si>
  <si>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</si>
  <si>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</si>
  <si>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</si>
  <si>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</si>
  <si>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</si>
  <si>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</si>
  <si>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</si>
  <si>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</si>
  <si>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</si>
  <si>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</si>
  <si>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</si>
  <si>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</si>
  <si>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</si>
  <si>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</si>
  <si>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</si>
  <si>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</si>
  <si>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</si>
  <si>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</si>
  <si>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</si>
  <si>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</si>
  <si>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</si>
  <si>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</si>
  <si>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</si>
  <si>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</si>
  <si>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</si>
  <si>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</si>
  <si>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</si>
  <si>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</si>
  <si>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</si>
  <si>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</si>
  <si>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</si>
  <si>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</si>
  <si>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</si>
  <si>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</si>
  <si>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</si>
  <si>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</si>
  <si>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</si>
  <si>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</si>
  <si>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</si>
  <si>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</si>
  <si>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</si>
  <si>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</si>
  <si>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</si>
  <si>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</si>
  <si>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</si>
  <si>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</si>
  <si>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</si>
  <si>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</si>
  <si>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</si>
  <si>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</si>
  <si>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</si>
  <si>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</si>
  <si>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</si>
  <si>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</si>
  <si>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</si>
  <si>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</si>
  <si>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</si>
  <si>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</si>
  <si>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</si>
  <si>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</si>
  <si>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</si>
  <si>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</si>
  <si>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</si>
  <si>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</si>
  <si>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</si>
  <si>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</si>
  <si>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</si>
  <si>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</si>
  <si>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</si>
  <si>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</si>
  <si>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</si>
  <si>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</si>
  <si>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</si>
  <si>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</si>
  <si>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</si>
  <si>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</si>
  <si>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</si>
  <si>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</si>
  <si>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</si>
  <si>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</si>
  <si>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</si>
  <si>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</si>
  <si>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</si>
  <si>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</si>
  <si>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</si>
  <si>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</si>
  <si>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</si>
  <si>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</si>
  <si>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</si>
  <si>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</si>
  <si>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</si>
  <si>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</si>
  <si>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</si>
  <si>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</si>
  <si>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</si>
  <si>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</si>
  <si>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</si>
  <si>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</si>
  <si>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</si>
  <si>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</si>
  <si>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</si>
  <si>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</si>
  <si>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</si>
  <si>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</si>
  <si>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</si>
  <si>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</si>
  <si>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</si>
  <si>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</si>
  <si>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</si>
  <si>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</si>
  <si>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</si>
  <si>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</si>
  <si>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</si>
  <si>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</si>
  <si>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</si>
  <si>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</si>
  <si>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</si>
  <si>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</si>
  <si>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</si>
  <si>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</si>
  <si>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</si>
  <si>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</si>
  <si>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</si>
  <si>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</si>
  <si>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</si>
  <si>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</si>
  <si>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</si>
  <si>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</si>
  <si>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</si>
  <si>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</si>
  <si>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</si>
  <si>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</si>
  <si>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</si>
  <si>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</si>
  <si>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</si>
  <si>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</si>
  <si>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</si>
  <si>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</si>
  <si>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</si>
  <si>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</si>
  <si>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</si>
  <si>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</si>
  <si>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</si>
  <si>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</si>
  <si>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</si>
  <si>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</si>
  <si>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</si>
  <si>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</si>
  <si>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</si>
  <si>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</si>
  <si>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</si>
  <si>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</si>
  <si>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</si>
  <si>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</si>
  <si>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</si>
  <si>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</si>
  <si>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</si>
  <si>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</si>
  <si>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</si>
  <si>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</si>
  <si>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</si>
  <si>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</si>
  <si>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</si>
  <si>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</si>
  <si>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</si>
  <si>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</si>
  <si>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</si>
  <si>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</si>
  <si>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</si>
  <si>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</si>
  <si>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</si>
  <si>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</si>
  <si>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</si>
  <si>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</si>
  <si>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</si>
  <si>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</si>
  <si>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</si>
  <si>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</si>
  <si>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</si>
  <si>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</si>
  <si>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</si>
  <si>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</si>
  <si>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</si>
  <si>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</si>
  <si>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</si>
  <si>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</si>
  <si>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</si>
  <si>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</si>
  <si>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</si>
  <si>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</si>
  <si>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</si>
  <si>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</si>
  <si>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</si>
  <si>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</si>
  <si>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</si>
  <si>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</si>
  <si>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</si>
  <si>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</si>
  <si>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</si>
  <si>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</si>
  <si>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</si>
  <si>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</si>
  <si>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</si>
  <si>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</si>
  <si>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</si>
  <si>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</si>
  <si>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</si>
  <si>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</si>
  <si>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</si>
  <si>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</si>
  <si>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</si>
  <si>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</si>
  <si>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</si>
  <si>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</si>
  <si>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</si>
  <si>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</si>
  <si>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</si>
  <si>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</si>
  <si>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</si>
  <si>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</si>
  <si>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</si>
  <si>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</si>
  <si>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</si>
  <si>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</si>
  <si>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</si>
  <si>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</si>
  <si>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</si>
  <si>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</si>
  <si>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</si>
  <si>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</si>
  <si>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</si>
  <si>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</si>
  <si>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</si>
  <si>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</si>
  <si>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</si>
  <si>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</si>
  <si>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</si>
  <si>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</si>
  <si>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</si>
  <si>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</si>
  <si>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</si>
  <si>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</si>
  <si>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</si>
  <si>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</si>
  <si>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</si>
  <si>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</si>
  <si>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</si>
  <si>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</si>
  <si>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</si>
  <si>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</si>
  <si>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</si>
  <si>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</si>
  <si>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</si>
  <si>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</si>
  <si>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</si>
  <si>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</si>
  <si>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</si>
  <si>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</si>
  <si>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</si>
  <si>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</si>
  <si>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</si>
  <si>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</si>
  <si>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</si>
  <si>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</si>
  <si>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</si>
  <si>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</si>
  <si>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</si>
  <si>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</si>
  <si>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</si>
  <si>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</si>
  <si>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</si>
  <si>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</si>
  <si>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</si>
  <si>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</si>
  <si>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</si>
  <si>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</si>
  <si>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</si>
  <si>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</si>
  <si>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</si>
  <si>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</si>
  <si>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</si>
  <si>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</si>
  <si>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</si>
  <si>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</si>
  <si>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</si>
  <si>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</si>
  <si>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</si>
  <si>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</si>
  <si>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</si>
  <si>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</si>
  <si>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</si>
  <si>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</si>
  <si>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</si>
  <si>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</si>
  <si>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</si>
  <si>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</si>
  <si>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</si>
  <si>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</si>
  <si>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</si>
  <si>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</si>
  <si>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</si>
  <si>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</si>
  <si>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</si>
  <si>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</si>
  <si>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</si>
  <si>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</si>
  <si>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</si>
  <si>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</si>
  <si>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</si>
  <si>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</si>
  <si>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</si>
  <si>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</si>
  <si>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</si>
  <si>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</si>
  <si>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</si>
  <si>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</si>
  <si>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</si>
  <si>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</si>
  <si>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</si>
  <si>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</si>
  <si>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</si>
  <si>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</si>
  <si>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</si>
  <si>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</si>
  <si>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</si>
  <si>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</si>
  <si>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</si>
  <si>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</si>
  <si>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</si>
  <si>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</si>
  <si>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</si>
  <si>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</si>
  <si>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</si>
  <si>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</si>
  <si>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</si>
  <si>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</si>
  <si>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</si>
  <si>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</si>
  <si>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</si>
  <si>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</si>
  <si>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</si>
  <si>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</si>
  <si>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</si>
  <si>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</si>
  <si>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</si>
  <si>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</si>
  <si>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</si>
  <si>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</si>
  <si>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</si>
  <si>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</si>
  <si>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</si>
  <si>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</si>
  <si>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</si>
  <si>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</si>
  <si>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</si>
  <si>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</si>
  <si>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</si>
  <si>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</si>
  <si>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</si>
  <si>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</si>
  <si>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</si>
  <si>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</si>
  <si>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</si>
  <si>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</si>
  <si>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</si>
  <si>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</si>
  <si>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</si>
  <si>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</si>
  <si>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</si>
  <si>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</si>
  <si>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</si>
  <si>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</si>
  <si>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</si>
  <si>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</si>
  <si>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</si>
  <si>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</si>
  <si>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</si>
  <si>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</si>
  <si>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</si>
  <si>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</si>
  <si>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</si>
  <si>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</si>
  <si>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</si>
  <si>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</si>
  <si>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</si>
  <si>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</si>
  <si>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</si>
  <si>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</si>
  <si>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</si>
  <si>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</si>
  <si>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</si>
  <si>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</si>
  <si>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</si>
  <si>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</si>
  <si>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</si>
  <si>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</si>
  <si>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</si>
  <si>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</si>
  <si>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</si>
  <si>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</si>
  <si>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</si>
  <si>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</si>
  <si>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</si>
  <si>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</si>
  <si>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</si>
  <si>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</si>
  <si>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</si>
  <si>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</si>
  <si>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</si>
  <si>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</si>
  <si>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</si>
  <si>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</si>
  <si>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</si>
  <si>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</si>
  <si>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</si>
  <si>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</si>
  <si>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</si>
  <si>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</si>
  <si>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</si>
  <si>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</si>
  <si>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</si>
  <si>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</si>
  <si>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</si>
  <si>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</si>
  <si>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</si>
  <si>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</si>
  <si>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</si>
  <si>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</si>
  <si>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</si>
  <si>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</si>
  <si>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</si>
  <si>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</si>
  <si>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</si>
  <si>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</si>
  <si>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</si>
  <si>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</si>
  <si>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</si>
  <si>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</si>
  <si>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</si>
  <si>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</si>
  <si>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</si>
  <si>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</si>
  <si>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</si>
  <si>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</si>
  <si>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</si>
  <si>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</si>
  <si>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</si>
  <si>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</si>
  <si>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</si>
  <si>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</si>
  <si>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</si>
  <si>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</si>
  <si>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</si>
  <si>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</si>
  <si>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</si>
  <si>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</si>
  <si>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</si>
  <si>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</si>
  <si>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</si>
  <si>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</si>
  <si>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</si>
  <si>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</si>
  <si>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</si>
  <si>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</si>
  <si>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</si>
  <si>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</si>
  <si>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</si>
  <si>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</si>
  <si>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</si>
  <si>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</si>
  <si>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</si>
  <si>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</si>
  <si>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</si>
  <si>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</si>
  <si>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</si>
  <si>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</si>
  <si>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</si>
  <si>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</si>
  <si>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</si>
  <si>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</si>
  <si>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</si>
  <si>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</si>
  <si>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</si>
  <si>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</si>
  <si>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</si>
  <si>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</si>
  <si>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</si>
  <si>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</si>
  <si>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</si>
  <si>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</si>
  <si>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</si>
  <si>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</si>
  <si>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</si>
  <si>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</si>
  <si>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</si>
  <si>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</si>
  <si>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</si>
  <si>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</si>
  <si>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</si>
  <si>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</si>
  <si>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</si>
  <si>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</si>
  <si>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</si>
  <si>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</si>
  <si>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</si>
  <si>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</si>
  <si>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</si>
  <si>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</si>
  <si>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</si>
  <si>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</si>
  <si>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</si>
  <si>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</si>
  <si>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</si>
  <si>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</si>
  <si>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</si>
  <si>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</si>
  <si>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</si>
  <si>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</si>
  <si>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</si>
  <si>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</si>
  <si>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</si>
  <si>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</si>
  <si>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</si>
  <si>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</si>
  <si>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</si>
  <si>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</si>
  <si>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</si>
  <si>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</si>
  <si>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</si>
  <si>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</si>
  <si>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</si>
  <si>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</si>
  <si>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</si>
  <si>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</si>
  <si>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</si>
  <si>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</si>
  <si>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</si>
  <si>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</si>
  <si>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</si>
  <si>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</si>
  <si>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</si>
  <si>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</si>
  <si>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</si>
  <si>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</si>
  <si>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</si>
  <si>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</si>
  <si>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</si>
  <si>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</si>
  <si>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</si>
  <si>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</si>
  <si>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</si>
  <si>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</si>
  <si>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</si>
  <si>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</si>
  <si>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</si>
  <si>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</si>
  <si>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</si>
  <si>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</si>
  <si>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</si>
  <si>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</si>
  <si>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</si>
  <si>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</si>
  <si>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</si>
  <si>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</si>
  <si>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</si>
  <si>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</si>
  <si>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</si>
  <si>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</si>
  <si>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</si>
  <si>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</si>
  <si>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</si>
  <si>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</si>
  <si>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</si>
  <si>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</si>
  <si>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</si>
  <si>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</si>
  <si>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</si>
  <si>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</si>
  <si>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</si>
  <si>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</si>
  <si>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</si>
  <si>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</si>
  <si>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</si>
  <si>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</si>
  <si>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</si>
  <si>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</si>
  <si>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</si>
  <si>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</si>
  <si>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</si>
  <si>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</si>
  <si>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</si>
  <si>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</si>
  <si>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</si>
  <si>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</si>
  <si>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</si>
  <si>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</si>
  <si>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</si>
  <si>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</si>
  <si>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</si>
  <si>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</si>
  <si>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</si>
  <si>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</si>
  <si>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</si>
  <si>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</si>
  <si>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</si>
  <si>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</si>
  <si>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</si>
  <si>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</si>
  <si>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</si>
  <si>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</si>
  <si>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</si>
  <si>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</si>
  <si>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</si>
  <si>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</si>
  <si>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</si>
  <si>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</si>
  <si>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</si>
  <si>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</si>
  <si>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</si>
  <si>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</si>
  <si>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</si>
  <si>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</si>
  <si>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</si>
  <si>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</si>
  <si>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</si>
  <si>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</si>
  <si>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</si>
  <si>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</si>
  <si>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</si>
  <si>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</si>
  <si>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</si>
  <si>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</si>
  <si>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</si>
  <si>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</si>
  <si>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</si>
  <si>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</si>
  <si>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</si>
  <si>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</si>
  <si>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</si>
  <si>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</si>
  <si>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</si>
  <si>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</si>
  <si>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</si>
  <si>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</si>
  <si>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</si>
  <si>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</si>
  <si>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</si>
  <si>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</si>
  <si>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</si>
  <si>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</si>
  <si>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</si>
  <si>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</si>
  <si>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</si>
  <si>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</si>
  <si>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</si>
  <si>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</si>
  <si>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</si>
  <si>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</si>
  <si>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</si>
  <si>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</si>
  <si>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</si>
  <si>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</si>
  <si>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</si>
  <si>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</si>
  <si>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</si>
  <si>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</si>
  <si>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</si>
  <si>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</si>
  <si>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</si>
  <si>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</si>
  <si>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</si>
  <si>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</si>
  <si>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</si>
  <si>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</si>
  <si>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</si>
  <si>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</si>
  <si>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</si>
  <si>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</si>
  <si>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</si>
  <si>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</si>
  <si>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</si>
  <si>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</si>
  <si>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</si>
  <si>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</si>
  <si>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</si>
  <si>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</si>
  <si>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</si>
  <si>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</si>
  <si>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</si>
  <si>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</si>
  <si>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</si>
  <si>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</si>
  <si>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</si>
  <si>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</si>
  <si>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</si>
  <si>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</si>
  <si>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</si>
  <si>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</si>
  <si>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</si>
  <si>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</si>
  <si>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</si>
  <si>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</si>
  <si>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</si>
  <si>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</si>
  <si>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</si>
  <si>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</si>
  <si>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</si>
  <si>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</si>
  <si>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</si>
  <si>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</si>
  <si>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</si>
  <si>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</si>
  <si>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</si>
  <si>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</si>
  <si>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</si>
  <si>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</si>
  <si>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</si>
  <si>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</si>
  <si>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</si>
  <si>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</si>
  <si>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</si>
  <si>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</si>
  <si>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</si>
  <si>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</si>
  <si>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</si>
  <si>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</si>
  <si>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</si>
  <si>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</si>
  <si>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</si>
  <si>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</si>
  <si>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</si>
  <si>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</si>
  <si>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</si>
  <si>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</si>
  <si>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</si>
  <si>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</si>
  <si>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</si>
  <si>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</si>
  <si>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</si>
  <si>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</si>
  <si>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</si>
  <si>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</si>
  <si>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</si>
  <si>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</si>
  <si>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</si>
  <si>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</si>
  <si>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</si>
  <si>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</si>
  <si>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</si>
  <si>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</si>
  <si>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</si>
  <si>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</si>
  <si>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</si>
  <si>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</si>
  <si>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</si>
  <si>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</si>
  <si>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</si>
  <si>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</si>
  <si>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</si>
  <si>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</si>
  <si>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</si>
  <si>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</si>
  <si>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</si>
  <si>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</si>
  <si>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</si>
  <si>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</si>
  <si>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</si>
  <si>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</si>
  <si>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</si>
  <si>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</si>
  <si>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</si>
  <si>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</si>
  <si>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</si>
  <si>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</si>
  <si>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</si>
  <si>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</si>
  <si>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</si>
  <si>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</si>
  <si>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</si>
  <si>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</si>
  <si>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</si>
  <si>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</si>
  <si>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</si>
  <si>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</si>
  <si>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</si>
  <si>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</si>
  <si>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</si>
  <si>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</si>
  <si>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</si>
  <si>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</si>
  <si>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</si>
  <si>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</si>
  <si>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</si>
  <si>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</si>
  <si>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</si>
  <si>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</si>
  <si>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</si>
  <si>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</si>
  <si>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</si>
  <si>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</si>
  <si>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</si>
  <si>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</si>
  <si>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</si>
  <si>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</si>
  <si>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</si>
  <si>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</si>
  <si>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</si>
  <si>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</si>
  <si>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</si>
  <si>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</si>
  <si>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</si>
  <si>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</si>
  <si>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</si>
  <si>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</si>
  <si>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</si>
  <si>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</si>
  <si>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</si>
  <si>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</si>
  <si>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</si>
  <si>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</si>
  <si>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</si>
  <si>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</si>
  <si>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</si>
  <si>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</si>
  <si>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</si>
  <si>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</si>
  <si>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</si>
  <si>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</si>
  <si>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</si>
  <si>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</si>
  <si>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</si>
  <si>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</si>
  <si>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</si>
  <si>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</si>
  <si>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</si>
  <si>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</si>
  <si>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</si>
  <si>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</si>
  <si>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</si>
  <si>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</si>
  <si>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</si>
  <si>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</si>
  <si>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</si>
  <si>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</si>
  <si>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</si>
  <si>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</si>
  <si>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</si>
  <si>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</si>
  <si>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</si>
  <si>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</si>
  <si>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</si>
  <si>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</si>
  <si>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</si>
  <si>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</si>
  <si>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</si>
  <si>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</si>
  <si>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</si>
  <si>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</si>
  <si>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</si>
  <si>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</si>
  <si>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</si>
  <si>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</si>
  <si>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</si>
  <si>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</si>
  <si>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</si>
  <si>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</si>
  <si>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</si>
  <si>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</si>
  <si>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</si>
  <si>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</si>
  <si>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</si>
  <si>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</si>
  <si>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</si>
  <si>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</si>
  <si>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</si>
  <si>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</si>
  <si>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</si>
  <si>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</si>
  <si>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</si>
  <si>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</si>
  <si>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</si>
  <si>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</si>
  <si>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</si>
  <si>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</si>
  <si>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</si>
  <si>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</si>
  <si>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</si>
  <si>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</si>
  <si>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</si>
  <si>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</si>
  <si>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</si>
  <si>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</si>
  <si>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</si>
  <si>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</si>
  <si>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</si>
  <si>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</si>
  <si>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</si>
  <si>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</si>
  <si>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</si>
  <si>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</si>
  <si>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</si>
  <si>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</si>
  <si>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</si>
  <si>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</si>
  <si>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</si>
  <si>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</si>
  <si>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</si>
  <si>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</si>
  <si>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</si>
  <si>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</si>
  <si>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</si>
  <si>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</si>
  <si>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</si>
  <si>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</si>
  <si>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</si>
  <si>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</si>
  <si>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</si>
  <si>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</si>
  <si>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</si>
  <si>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</si>
  <si>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</si>
  <si>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</si>
  <si>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</si>
  <si>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</si>
  <si>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</si>
  <si>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</si>
  <si>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</si>
  <si>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</si>
  <si>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</si>
  <si>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</si>
  <si>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</si>
  <si>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</si>
  <si>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</si>
  <si>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</si>
  <si>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</si>
  <si>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</si>
  <si>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</si>
  <si>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</si>
  <si>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</si>
  <si>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</si>
  <si>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</si>
  <si>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</si>
  <si>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</si>
  <si>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</si>
  <si>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</si>
  <si>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</si>
  <si>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</si>
  <si>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</si>
  <si>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</si>
  <si>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</si>
  <si>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</si>
  <si>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</si>
  <si>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</si>
  <si>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</si>
  <si>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</si>
  <si>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</si>
  <si>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</si>
  <si>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</si>
  <si>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</si>
  <si>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</si>
  <si>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</si>
  <si>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</si>
  <si>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</si>
  <si>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</si>
  <si>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</si>
  <si>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</si>
  <si>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</si>
  <si>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</si>
  <si>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</si>
  <si>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</si>
  <si>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</si>
  <si>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</si>
  <si>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</si>
  <si>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</si>
  <si>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</si>
  <si>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</si>
  <si>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</si>
  <si>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</si>
  <si>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</si>
  <si>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</si>
  <si>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</si>
  <si>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</si>
  <si>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</si>
  <si>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</si>
  <si>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</si>
  <si>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</si>
  <si>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</si>
  <si>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</si>
  <si>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</si>
  <si>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</si>
  <si>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</si>
  <si>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</si>
  <si>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</si>
  <si>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</si>
  <si>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</si>
  <si>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</si>
  <si>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</si>
  <si>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</si>
  <si>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</si>
  <si>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</si>
  <si>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</si>
  <si>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</si>
  <si>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</si>
  <si>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</si>
  <si>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</si>
  <si>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</si>
  <si>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</si>
  <si>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</si>
  <si>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</si>
  <si>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</si>
  <si>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</si>
  <si>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</si>
  <si>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</si>
  <si>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</si>
  <si>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</si>
  <si>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</si>
  <si>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</si>
  <si>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</si>
  <si>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</si>
  <si>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</si>
  <si>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</si>
  <si>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</si>
  <si>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</si>
  <si>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</si>
  <si>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</si>
  <si>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</si>
  <si>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</si>
  <si>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</si>
  <si>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</si>
  <si>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</si>
  <si>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</si>
  <si>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</si>
  <si>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</si>
  <si>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</si>
  <si>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</si>
  <si>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</si>
  <si>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</si>
  <si>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</si>
  <si>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</si>
  <si>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</si>
  <si>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</si>
  <si>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</si>
  <si>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</si>
  <si>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</si>
  <si>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</si>
  <si>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</si>
  <si>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</si>
  <si>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</si>
  <si>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</si>
  <si>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</si>
  <si>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</si>
  <si>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</si>
  <si>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</si>
  <si>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</si>
  <si>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</si>
  <si>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</si>
  <si>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</si>
  <si>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</si>
  <si>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</si>
  <si>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</si>
  <si>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</si>
  <si>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</si>
  <si>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</si>
  <si>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</si>
  <si>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</si>
  <si>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</si>
  <si>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</si>
  <si>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</si>
  <si>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</si>
  <si>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</si>
  <si>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</si>
  <si>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</si>
  <si>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</si>
  <si>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</si>
  <si>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</si>
  <si>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</si>
  <si>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</si>
  <si>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</si>
  <si>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</si>
  <si>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</si>
  <si>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</si>
  <si>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</si>
  <si>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</si>
  <si>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</si>
  <si>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</si>
  <si>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</si>
  <si>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</si>
  <si>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</si>
  <si>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</si>
  <si>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</si>
  <si>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</si>
  <si>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</si>
  <si>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</si>
  <si>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</si>
  <si>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</si>
  <si>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</si>
  <si>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</si>
  <si>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</si>
  <si>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</si>
  <si>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</si>
  <si>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</si>
  <si>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</si>
  <si>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</si>
  <si>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</si>
  <si>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</si>
  <si>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</si>
  <si>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</si>
  <si>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</si>
  <si>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</si>
  <si>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</si>
  <si>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</si>
  <si>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</si>
  <si>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</si>
  <si>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</si>
  <si>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</si>
  <si>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</si>
  <si>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</si>
  <si>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</si>
  <si>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</si>
  <si>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</si>
  <si>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</si>
  <si>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</si>
  <si>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</si>
  <si>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</si>
  <si>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</si>
  <si>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</si>
  <si>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</si>
  <si>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</si>
  <si>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</si>
  <si>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</si>
  <si>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</si>
  <si>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</si>
  <si>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</si>
  <si>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</si>
  <si>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</si>
  <si>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</si>
  <si>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</si>
  <si>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</si>
  <si>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</si>
  <si>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</si>
  <si>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</si>
  <si>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</si>
  <si>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</si>
  <si>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</si>
  <si>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</si>
  <si>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</si>
  <si>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</si>
  <si>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</si>
  <si>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</si>
  <si>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</si>
  <si>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</si>
  <si>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</si>
  <si>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</si>
  <si>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</si>
  <si>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</si>
  <si>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</si>
  <si>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</si>
  <si>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</si>
  <si>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</si>
  <si>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</si>
  <si>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</si>
  <si>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</si>
  <si>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</si>
  <si>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</si>
  <si>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</si>
  <si>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</si>
  <si>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</si>
  <si>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</si>
  <si>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</si>
  <si>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</si>
  <si>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</si>
  <si>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</si>
  <si>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</si>
  <si>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</si>
  <si>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</si>
  <si>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</si>
  <si>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</si>
  <si>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</si>
  <si>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</si>
  <si>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</si>
  <si>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</si>
  <si>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</si>
  <si>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</si>
  <si>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</si>
  <si>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</si>
  <si>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</si>
  <si>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</si>
  <si>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</si>
  <si>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</si>
  <si>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</si>
  <si>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</si>
  <si>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</si>
  <si>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</si>
  <si>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</si>
  <si>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</si>
  <si>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</si>
  <si>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</si>
  <si>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</si>
  <si>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</si>
  <si>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</si>
  <si>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</si>
  <si>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</si>
  <si>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</si>
  <si>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</si>
  <si>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</si>
  <si>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</si>
  <si>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</si>
  <si>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</si>
  <si>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</si>
  <si>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</si>
  <si>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</si>
  <si>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</si>
  <si>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</si>
  <si>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</si>
  <si>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</si>
  <si>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</si>
  <si>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</si>
  <si>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</si>
  <si>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</si>
  <si>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</si>
  <si>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</si>
  <si>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</si>
  <si>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</si>
  <si>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</si>
  <si>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</si>
  <si>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</si>
  <si>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</si>
  <si>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</si>
  <si>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</si>
  <si>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</si>
  <si>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</si>
  <si>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</si>
  <si>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</si>
  <si>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</si>
  <si>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</si>
  <si>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</si>
  <si>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</si>
  <si>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</si>
  <si>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</si>
  <si>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</si>
  <si>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</si>
  <si>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</si>
  <si>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</si>
  <si>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</si>
  <si>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</si>
  <si>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</si>
  <si>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</si>
  <si>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</si>
  <si>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</si>
  <si>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</si>
  <si>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</si>
  <si>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</si>
  <si>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</si>
  <si>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</si>
  <si>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</si>
  <si>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</si>
  <si>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</si>
  <si>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</si>
  <si>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</si>
  <si>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</si>
  <si>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</si>
  <si>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</si>
  <si>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</si>
  <si>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</si>
  <si>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</si>
  <si>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</si>
  <si>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</si>
  <si>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</si>
  <si>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</si>
  <si>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</si>
  <si>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</si>
  <si>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</si>
  <si>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</si>
  <si>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</si>
  <si>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</si>
  <si>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</si>
  <si>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</si>
  <si>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</si>
  <si>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</si>
  <si>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</si>
  <si>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</si>
  <si>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</si>
  <si>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</si>
  <si>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</si>
  <si>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</si>
  <si>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</si>
  <si>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</si>
  <si>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</si>
  <si>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</si>
  <si>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</si>
  <si>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</si>
  <si>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</si>
  <si>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</si>
  <si>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</si>
  <si>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</si>
  <si>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</si>
  <si>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</si>
  <si>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</si>
  <si>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</si>
  <si>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</si>
  <si>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</si>
  <si>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</si>
  <si>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</si>
  <si>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</si>
  <si>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</si>
  <si>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</si>
  <si>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</si>
  <si>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</si>
  <si>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</si>
  <si>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</si>
  <si>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</si>
  <si>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</si>
  <si>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</si>
  <si>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</si>
  <si>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</si>
  <si>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</si>
  <si>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</si>
  <si>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</si>
  <si>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</si>
  <si>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</si>
  <si>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</si>
  <si>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</si>
  <si>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</si>
  <si>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</si>
  <si>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</si>
  <si>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</si>
  <si>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</si>
  <si>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</si>
  <si>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</si>
  <si>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</si>
  <si>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</si>
  <si>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</si>
  <si>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</si>
  <si>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</si>
  <si>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</si>
  <si>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</si>
  <si>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</si>
  <si>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</si>
  <si>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</si>
  <si>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</si>
  <si>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</si>
  <si>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</si>
  <si>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</si>
  <si>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</si>
  <si>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</si>
  <si>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</si>
  <si>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</si>
  <si>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</si>
  <si>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</si>
  <si>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</si>
  <si>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</si>
  <si>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</si>
  <si>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</si>
  <si>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</si>
  <si>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</si>
  <si>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</si>
  <si>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</si>
  <si>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</si>
  <si>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</si>
  <si>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</si>
  <si>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</si>
  <si>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</si>
  <si>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</si>
  <si>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</si>
  <si>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</si>
  <si>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</si>
  <si>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</si>
  <si>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</si>
  <si>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</si>
  <si>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</si>
  <si>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</si>
  <si>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</si>
  <si>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</si>
  <si>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</si>
  <si>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</si>
  <si>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</si>
  <si>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</si>
  <si>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</si>
  <si>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</si>
  <si>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</si>
  <si>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</si>
  <si>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</si>
  <si>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</si>
  <si>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</si>
  <si>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</si>
  <si>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</si>
  <si>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</si>
  <si>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</si>
  <si>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</si>
  <si>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</si>
  <si>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</si>
  <si>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</si>
  <si>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</si>
  <si>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</si>
  <si>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</si>
  <si>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</si>
  <si>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</si>
  <si>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</si>
  <si>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</si>
  <si>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</si>
  <si>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</si>
  <si>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</si>
  <si>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</si>
  <si>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</si>
  <si>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</si>
  <si>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</si>
  <si>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</si>
  <si>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</si>
  <si>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</si>
  <si>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</si>
  <si>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</si>
  <si>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</si>
  <si>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</si>
  <si>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</si>
  <si>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</si>
  <si>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</si>
  <si>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</si>
  <si>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</si>
  <si>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</si>
  <si>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</si>
  <si>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</si>
  <si>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</si>
  <si>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</si>
  <si>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</si>
  <si>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</si>
  <si>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</si>
  <si>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</si>
  <si>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</si>
  <si>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</si>
  <si>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</si>
  <si>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</si>
  <si>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</si>
  <si>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</si>
  <si>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</si>
  <si>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</si>
  <si>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</si>
  <si>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</si>
  <si>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</si>
  <si>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</si>
  <si>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</si>
  <si>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</si>
  <si>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</si>
  <si>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</si>
  <si>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</si>
  <si>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</si>
  <si>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</si>
  <si>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</si>
  <si>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</si>
  <si>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</si>
  <si>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</si>
  <si>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</si>
  <si>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</si>
  <si>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</si>
  <si>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</si>
  <si>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</si>
  <si>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</si>
  <si>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</si>
  <si>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</si>
  <si>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</si>
  <si>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</si>
  <si>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</si>
  <si>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</si>
  <si>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</si>
  <si>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</si>
  <si>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</si>
  <si>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</si>
  <si>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</si>
  <si>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</si>
  <si>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</si>
  <si>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</si>
  <si>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</si>
  <si>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</si>
  <si>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</si>
  <si>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</si>
  <si>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</si>
  <si>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</si>
  <si>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</si>
  <si>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</si>
  <si>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</si>
  <si>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</si>
  <si>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</si>
  <si>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</si>
  <si>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</si>
  <si>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</si>
  <si>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</si>
  <si>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</si>
  <si>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</si>
  <si>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</si>
  <si>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</si>
  <si>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</si>
  <si>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</si>
  <si>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</si>
  <si>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</si>
  <si>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</si>
  <si>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</si>
  <si>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</si>
  <si>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</si>
  <si>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</si>
  <si>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</si>
  <si>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</si>
  <si>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</si>
  <si>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</si>
  <si>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</si>
  <si>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</si>
  <si>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</si>
  <si>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</si>
  <si>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</si>
  <si>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</si>
  <si>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</si>
  <si>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</si>
  <si>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</si>
  <si>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</si>
  <si>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</si>
  <si>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</si>
  <si>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</si>
  <si>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</si>
  <si>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</si>
  <si>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</si>
  <si>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</si>
  <si>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</si>
  <si>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</si>
  <si>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</si>
  <si>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</si>
  <si>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</si>
  <si>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</si>
  <si>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</si>
  <si>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</si>
  <si>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</si>
  <si>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</si>
  <si>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</si>
  <si>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</si>
  <si>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</si>
  <si>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</si>
  <si>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</si>
  <si>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</si>
  <si>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</si>
  <si>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</si>
  <si>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</si>
  <si>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</si>
  <si>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</si>
  <si>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</si>
  <si>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</si>
  <si>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</si>
  <si>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</si>
  <si>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</si>
  <si>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</si>
  <si>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</si>
  <si>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</si>
  <si>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</si>
  <si>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</si>
  <si>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</si>
  <si>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</si>
  <si>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</si>
  <si>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</si>
  <si>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</si>
  <si>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</si>
  <si>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</si>
  <si>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</si>
  <si>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</si>
  <si>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</si>
  <si>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</si>
  <si>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</si>
  <si>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</si>
  <si>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</si>
  <si>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</si>
  <si>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</si>
  <si>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</si>
  <si>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</si>
  <si>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</si>
  <si>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</si>
  <si>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</si>
  <si>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</si>
  <si>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</si>
  <si>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</si>
  <si>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</si>
  <si>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</si>
  <si>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</si>
  <si>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</si>
  <si>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</si>
  <si>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</si>
  <si>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</si>
  <si>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</si>
  <si>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</si>
  <si>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</si>
  <si>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</si>
  <si>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</si>
  <si>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</si>
  <si>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</si>
  <si>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</si>
  <si>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</si>
  <si>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</si>
  <si>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</si>
  <si>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</si>
  <si>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</si>
  <si>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</si>
  <si>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</si>
  <si>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</si>
  <si>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</si>
  <si>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</si>
  <si>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</si>
  <si>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</si>
  <si>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</si>
  <si>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</si>
  <si>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</si>
  <si>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</si>
  <si>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</si>
  <si>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</si>
  <si>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</si>
  <si>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</si>
  <si>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</si>
  <si>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</si>
  <si>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</si>
  <si>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</si>
  <si>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</si>
  <si>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</si>
  <si>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</si>
  <si>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</si>
  <si>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</si>
  <si>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</si>
  <si>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</si>
  <si>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</si>
  <si>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</si>
  <si>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</si>
  <si>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</si>
  <si>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</si>
  <si>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</si>
  <si>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</si>
  <si>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</si>
  <si>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</si>
  <si>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</si>
  <si>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</si>
  <si>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</si>
  <si>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</si>
  <si>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</si>
  <si>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</si>
  <si>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</si>
  <si>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</si>
  <si>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</si>
  <si>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</si>
  <si>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</si>
  <si>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</si>
  <si>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</si>
  <si>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</si>
  <si>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</si>
  <si>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</si>
  <si>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</si>
  <si>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</si>
  <si>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</si>
  <si>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</si>
  <si>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</si>
  <si>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</si>
  <si>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</si>
  <si>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</si>
  <si>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</si>
  <si>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</si>
  <si>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</si>
  <si>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</si>
  <si>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</si>
  <si>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</si>
  <si>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</si>
  <si>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</si>
  <si>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</si>
  <si>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</si>
  <si>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</si>
  <si>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</si>
  <si>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</si>
  <si>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</si>
  <si>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</si>
  <si>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</si>
  <si>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</si>
  <si>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</si>
  <si>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</si>
  <si>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</si>
  <si>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</si>
  <si>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</si>
  <si>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</si>
  <si>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</si>
  <si>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</si>
  <si>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</si>
  <si>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</si>
  <si>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</si>
  <si>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</si>
  <si>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</si>
  <si>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</si>
  <si>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</si>
  <si>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</si>
  <si>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</si>
  <si>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</si>
  <si>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</si>
  <si>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</si>
  <si>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</si>
  <si>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</si>
  <si>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</si>
  <si>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</si>
  <si>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</si>
  <si>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</si>
  <si>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</si>
  <si>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</si>
  <si>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</si>
  <si>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</si>
  <si>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</si>
  <si>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</si>
  <si>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</si>
  <si>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</si>
  <si>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</si>
  <si>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</si>
  <si>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</si>
  <si>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</si>
  <si>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</si>
  <si>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</si>
  <si>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</si>
  <si>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</si>
  <si>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</si>
  <si>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</si>
  <si>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</si>
  <si>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</si>
  <si>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</si>
  <si>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</si>
  <si>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</si>
  <si>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</si>
  <si>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</si>
  <si>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</si>
  <si>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</si>
  <si>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</si>
  <si>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</si>
  <si>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</si>
  <si>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</si>
  <si>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</si>
  <si>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</si>
  <si>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</si>
  <si>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</si>
  <si>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</si>
  <si>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</si>
  <si>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</si>
  <si>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</si>
  <si>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</si>
  <si>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</si>
  <si>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</si>
  <si>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</si>
  <si>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</si>
  <si>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</si>
  <si>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</si>
  <si>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</si>
  <si>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</si>
  <si>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</si>
  <si>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</si>
  <si>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</si>
  <si>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</si>
  <si>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</si>
  <si>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</si>
  <si>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</si>
  <si>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</si>
  <si>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</si>
  <si>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</si>
  <si>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</si>
  <si>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</si>
  <si>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</si>
  <si>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</si>
  <si>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</si>
  <si>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</si>
  <si>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</si>
  <si>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</si>
  <si>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</si>
  <si>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</si>
  <si>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</si>
  <si>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</si>
  <si>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</si>
  <si>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</si>
  <si>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</si>
  <si>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</si>
  <si>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</si>
  <si>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</si>
  <si>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</si>
  <si>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</si>
  <si>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</si>
  <si>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</si>
  <si>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</si>
  <si>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</si>
  <si>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</si>
  <si>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</si>
  <si>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</si>
  <si>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</si>
  <si>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</si>
  <si>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</si>
  <si>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</si>
  <si>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</si>
  <si>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</si>
  <si>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</si>
  <si>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</si>
  <si>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</si>
  <si>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</si>
  <si>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</si>
  <si>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</si>
  <si>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</si>
  <si>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</si>
  <si>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</si>
  <si>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</si>
  <si>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</si>
  <si>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</si>
  <si>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</si>
  <si>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</si>
  <si>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</si>
  <si>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</si>
  <si>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</si>
  <si>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</si>
  <si>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</si>
  <si>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</si>
  <si>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</si>
  <si>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</si>
  <si>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</si>
  <si>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</si>
  <si>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</si>
  <si>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</si>
  <si>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</si>
  <si>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</si>
  <si>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</si>
  <si>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</si>
  <si>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</si>
  <si>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</si>
  <si>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</si>
  <si>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</si>
  <si>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</si>
  <si>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</si>
  <si>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</si>
  <si>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</si>
  <si>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</si>
  <si>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</si>
  <si>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</si>
  <si>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</si>
  <si>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</si>
  <si>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</si>
  <si>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</si>
  <si>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</si>
  <si>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</si>
  <si>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</si>
  <si>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</si>
  <si>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</si>
  <si>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</si>
  <si>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</si>
  <si>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</si>
  <si>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</si>
  <si>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</si>
  <si>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</si>
  <si>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</si>
  <si>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</si>
  <si>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</si>
  <si>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</si>
  <si>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</si>
  <si>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</si>
  <si>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</si>
  <si>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</si>
  <si>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</si>
  <si>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</si>
  <si>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</si>
  <si>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</si>
  <si>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</si>
  <si>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</si>
  <si>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</si>
  <si>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</si>
  <si>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</si>
  <si>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</si>
  <si>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</si>
  <si>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</si>
  <si>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</si>
  <si>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</si>
  <si>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</si>
  <si>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</si>
  <si>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</si>
  <si>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</si>
  <si>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</si>
  <si>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</si>
  <si>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</si>
  <si>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</si>
  <si>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</si>
  <si>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</si>
  <si>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</si>
  <si>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</si>
  <si>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</si>
  <si>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</si>
  <si>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</si>
  <si>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</si>
  <si>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</si>
  <si>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</si>
  <si>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</si>
  <si>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</si>
  <si>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</si>
  <si>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</si>
  <si>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</si>
  <si>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</si>
  <si>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</si>
  <si>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</si>
  <si>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</si>
  <si>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</si>
  <si>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</si>
  <si>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</si>
  <si>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</si>
  <si>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</si>
  <si>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</si>
  <si>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</si>
  <si>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</si>
  <si>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</si>
  <si>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</si>
  <si>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</si>
  <si>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</si>
  <si>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</si>
  <si>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</si>
  <si>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</si>
  <si>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</si>
  <si>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</si>
  <si>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</si>
  <si>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</si>
  <si>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</si>
  <si>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</si>
  <si>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</si>
  <si>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</si>
  <si>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</si>
  <si>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</si>
  <si>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</si>
  <si>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</si>
  <si>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</si>
  <si>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</si>
  <si>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</si>
  <si>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</si>
  <si>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</si>
  <si>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</si>
  <si>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</si>
  <si>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</si>
  <si>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</si>
  <si>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</si>
  <si>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</si>
  <si>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</si>
  <si>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</si>
  <si>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</si>
  <si>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</si>
  <si>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</si>
  <si>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</si>
  <si>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</si>
  <si>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</si>
  <si>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</si>
  <si>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</si>
  <si>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</si>
  <si>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</si>
  <si>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</si>
  <si>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</si>
  <si>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</si>
  <si>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</si>
  <si>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</si>
  <si>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</si>
  <si>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</si>
  <si>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</si>
  <si>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</si>
  <si>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</si>
  <si>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</si>
  <si>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</si>
  <si>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</si>
  <si>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</si>
  <si>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</si>
  <si>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</si>
  <si>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</si>
  <si>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</si>
  <si>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</si>
  <si>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</si>
  <si>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</si>
  <si>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</si>
  <si>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</si>
  <si>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</si>
  <si>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</si>
  <si>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</si>
  <si>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</si>
  <si>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</si>
  <si>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</si>
  <si>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</si>
  <si>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</si>
  <si>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</si>
  <si>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</si>
  <si>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</si>
  <si>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</si>
  <si>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</si>
  <si>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</si>
  <si>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</si>
  <si>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</si>
  <si>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</si>
  <si>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</si>
  <si>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</si>
  <si>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</si>
  <si>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</si>
  <si>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</si>
  <si>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</si>
  <si>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</si>
  <si>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</si>
  <si>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</si>
  <si>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</si>
  <si>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</si>
  <si>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</si>
  <si>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</si>
  <si>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</si>
  <si>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</si>
  <si>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</si>
  <si>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</si>
  <si>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</si>
  <si>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</si>
  <si>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</si>
  <si>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</si>
  <si>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</si>
  <si>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</si>
  <si>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</si>
  <si>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</si>
  <si>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</si>
  <si>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</si>
  <si>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</si>
  <si>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</si>
  <si>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</si>
  <si>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</si>
  <si>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</si>
  <si>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</si>
  <si>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</si>
  <si>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</si>
  <si>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</si>
  <si>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</si>
  <si>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</si>
  <si>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</si>
  <si>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</si>
  <si>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</si>
  <si>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</si>
  <si>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</si>
  <si>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</si>
  <si>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</si>
  <si>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</si>
  <si>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</si>
  <si>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</si>
  <si>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</si>
  <si>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</si>
  <si>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</si>
  <si>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</si>
  <si>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</si>
  <si>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</si>
  <si>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</si>
  <si>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</si>
  <si>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</si>
  <si>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</si>
  <si>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</si>
  <si>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</si>
  <si>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</si>
  <si>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</si>
  <si>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</si>
  <si>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</si>
  <si>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</si>
  <si>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</si>
  <si>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</si>
  <si>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</si>
  <si>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</si>
  <si>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</si>
  <si>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</si>
  <si>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</si>
  <si>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</si>
  <si>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</si>
  <si>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</si>
  <si>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</si>
  <si>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</si>
  <si>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</si>
  <si>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</si>
  <si>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</si>
  <si>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</si>
  <si>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</si>
  <si>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</si>
  <si>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</si>
  <si>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</si>
  <si>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</si>
  <si>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</si>
  <si>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</si>
  <si>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</si>
  <si>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</si>
  <si>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</si>
  <si>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</si>
  <si>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</si>
  <si>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</si>
  <si>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</si>
  <si>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</si>
  <si>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</si>
  <si>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</si>
  <si>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</si>
  <si>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</si>
  <si>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</si>
  <si>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</si>
  <si>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</si>
  <si>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</si>
  <si>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</si>
  <si>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</si>
  <si>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</si>
  <si>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</si>
  <si>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</si>
  <si>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</si>
  <si>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</si>
  <si>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</si>
  <si>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</si>
  <si>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</si>
  <si>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</si>
  <si>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</si>
  <si>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</si>
  <si>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</si>
  <si>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</si>
  <si>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</si>
  <si>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</si>
  <si>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</si>
  <si>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</si>
  <si>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</si>
  <si>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</si>
  <si>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</si>
  <si>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</si>
  <si>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</si>
  <si>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</si>
  <si>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</si>
  <si>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</si>
  <si>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</si>
  <si>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</si>
  <si>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</si>
  <si>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</si>
  <si>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</si>
  <si>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</si>
  <si>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</si>
  <si>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</si>
  <si>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</si>
  <si>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</si>
  <si>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</si>
  <si>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</si>
  <si>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</si>
  <si>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</si>
  <si>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</si>
  <si>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</si>
  <si>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</si>
  <si>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</si>
  <si>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</si>
  <si>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</si>
  <si>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</si>
  <si>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</si>
  <si>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</si>
  <si>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</si>
  <si>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</si>
  <si>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</si>
  <si>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</si>
  <si>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</si>
  <si>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</si>
  <si>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</si>
  <si>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</si>
  <si>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</si>
  <si>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</si>
  <si>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</si>
  <si>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</si>
  <si>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</si>
  <si>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</si>
  <si>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</si>
  <si>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</si>
  <si>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</si>
  <si>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</si>
  <si>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</si>
  <si>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</si>
  <si>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</si>
  <si>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</si>
  <si>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</si>
  <si>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</si>
  <si>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</si>
  <si>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</si>
  <si>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</si>
  <si>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</si>
  <si>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</si>
  <si>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</si>
  <si>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</si>
  <si>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</si>
  <si>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</si>
  <si>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</si>
  <si>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</si>
  <si>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</si>
  <si>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</si>
  <si>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</si>
  <si>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</si>
  <si>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</si>
  <si>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</si>
  <si>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</si>
  <si>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</si>
  <si>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</si>
  <si>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</si>
  <si>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</si>
  <si>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</si>
  <si>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</si>
  <si>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</si>
  <si>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</si>
  <si>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</si>
  <si>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</si>
  <si>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</si>
  <si>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</si>
  <si>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</si>
  <si>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</si>
  <si>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</si>
  <si>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</si>
  <si>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</si>
  <si>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</si>
  <si>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</si>
  <si>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</si>
  <si>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</si>
  <si>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</si>
  <si>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</si>
  <si>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</si>
  <si>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</si>
  <si>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</si>
  <si>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</si>
  <si>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</si>
  <si>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</si>
  <si>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</si>
  <si>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</si>
  <si>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</si>
  <si>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</si>
  <si>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</si>
  <si>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</si>
  <si>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</si>
  <si>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</si>
  <si>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</si>
  <si>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</si>
  <si>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</si>
  <si>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</si>
  <si>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</si>
  <si>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</si>
  <si>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</si>
  <si>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</si>
  <si>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</si>
  <si>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</si>
  <si>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</si>
  <si>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</si>
  <si>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</si>
  <si>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</si>
  <si>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</si>
  <si>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</si>
  <si>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</si>
  <si>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</si>
  <si>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</si>
  <si>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</si>
  <si>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</si>
  <si>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</si>
  <si>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</si>
  <si>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</si>
  <si>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</si>
  <si>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</si>
  <si>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</si>
  <si>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</si>
  <si>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</si>
  <si>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</si>
  <si>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</si>
  <si>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</si>
  <si>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</si>
  <si>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</si>
  <si>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</si>
  <si>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</si>
  <si>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</si>
  <si>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</si>
  <si>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</si>
  <si>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</si>
  <si>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</si>
  <si>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</si>
  <si>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</si>
  <si>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</si>
  <si>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</si>
  <si>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</si>
  <si>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</si>
  <si>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</si>
  <si>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</si>
  <si>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</si>
  <si>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</si>
  <si>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</si>
  <si>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</si>
  <si>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</si>
  <si>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</si>
  <si>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</si>
  <si>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</si>
  <si>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</si>
  <si>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</si>
  <si>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</si>
  <si>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</si>
  <si>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</si>
  <si>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</si>
  <si>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</si>
  <si>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</si>
  <si>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</si>
  <si>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</si>
  <si>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</si>
  <si>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</si>
  <si>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</si>
  <si>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</si>
  <si>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</si>
  <si>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</si>
  <si>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</si>
  <si>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</si>
  <si>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</si>
  <si>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</si>
  <si>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</si>
  <si>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</si>
  <si>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</si>
  <si>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</si>
  <si>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</si>
  <si>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</si>
  <si>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</si>
  <si>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</si>
  <si>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</si>
  <si>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</si>
  <si>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</si>
  <si>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</si>
  <si>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</si>
  <si>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</si>
  <si>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</si>
  <si>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</si>
  <si>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</si>
  <si>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</si>
  <si>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</si>
  <si>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</si>
  <si>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</si>
  <si>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</si>
  <si>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</si>
  <si>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</si>
  <si>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</si>
  <si>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</si>
  <si>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</si>
  <si>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</si>
  <si>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</si>
  <si>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</si>
  <si>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</si>
  <si>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</si>
  <si>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</si>
  <si>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</si>
  <si>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</si>
  <si>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</si>
  <si>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</si>
  <si>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</si>
  <si>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</si>
  <si>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</si>
  <si>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</si>
  <si>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</si>
  <si>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</si>
  <si>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</si>
  <si>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</si>
  <si>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</si>
  <si>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</si>
  <si>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</si>
  <si>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</si>
  <si>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</si>
  <si>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</si>
  <si>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</si>
  <si>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</si>
  <si>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</si>
  <si>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</si>
  <si>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</si>
  <si>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</si>
  <si>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</si>
  <si>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</si>
  <si>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</si>
  <si>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</si>
  <si>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</si>
  <si>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</si>
  <si>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</si>
  <si>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</si>
  <si>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</si>
  <si>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</si>
  <si>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</si>
  <si>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</si>
  <si>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</si>
  <si>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</si>
  <si>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</si>
  <si>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</si>
  <si>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</si>
  <si>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</si>
  <si>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</si>
  <si>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</si>
  <si>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</si>
  <si>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</si>
  <si>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</si>
  <si>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</si>
  <si>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</si>
  <si>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</si>
  <si>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</si>
  <si>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</si>
  <si>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</si>
  <si>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</si>
  <si>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</si>
  <si>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</si>
  <si>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</si>
  <si>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</si>
  <si>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</si>
  <si>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</si>
  <si>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</si>
  <si>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</si>
  <si>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</si>
  <si>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</si>
  <si>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</si>
  <si>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</si>
  <si>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</si>
  <si>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</si>
  <si>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</si>
  <si>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</si>
  <si>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</si>
  <si>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</si>
  <si>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</si>
  <si>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</si>
  <si>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</si>
  <si>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</si>
  <si>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</si>
  <si>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</si>
  <si>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</si>
  <si>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</si>
  <si>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</si>
  <si>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</si>
  <si>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</si>
  <si>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</si>
  <si>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</si>
  <si>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</si>
  <si>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</si>
  <si>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</si>
  <si>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</si>
  <si>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</si>
  <si>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</si>
  <si>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</si>
  <si>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</si>
  <si>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</si>
  <si>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</si>
  <si>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</si>
  <si>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</si>
  <si>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</si>
  <si>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</si>
  <si>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</si>
  <si>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</si>
  <si>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</si>
  <si>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</si>
  <si>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</si>
  <si>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</si>
  <si>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</si>
  <si>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</si>
  <si>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</si>
  <si>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</si>
  <si>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</si>
  <si>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</si>
  <si>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</si>
  <si>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</si>
  <si>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</si>
  <si>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</si>
  <si>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</si>
  <si>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</si>
  <si>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</si>
  <si>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</si>
  <si>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</si>
  <si>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</si>
  <si>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</si>
  <si>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</si>
  <si>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</si>
  <si>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</si>
  <si>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</si>
  <si>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</si>
  <si>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</si>
  <si>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</si>
  <si>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</si>
  <si>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</si>
  <si>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</si>
  <si>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</si>
  <si>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</si>
  <si>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</si>
  <si>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</si>
  <si>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</si>
  <si>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</si>
  <si>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</si>
  <si>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</si>
  <si>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</si>
  <si>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</si>
  <si>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</si>
  <si>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</si>
  <si>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</si>
  <si>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</si>
  <si>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</si>
  <si>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</si>
  <si>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</si>
  <si>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</si>
  <si>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</si>
  <si>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</si>
  <si>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</si>
  <si>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</si>
  <si>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</si>
  <si>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</si>
  <si>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</si>
  <si>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</si>
  <si>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</si>
  <si>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</si>
  <si>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</si>
  <si>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</si>
  <si>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</si>
  <si>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</si>
  <si>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</si>
  <si>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</si>
  <si>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</si>
  <si>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</si>
  <si>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</si>
  <si>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</si>
  <si>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</si>
  <si>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</si>
  <si>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</si>
  <si>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</si>
  <si>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</si>
  <si>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</si>
  <si>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</si>
  <si>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</si>
  <si>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</si>
  <si>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</si>
  <si>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</si>
  <si>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</si>
  <si>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</si>
  <si>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</si>
  <si>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</si>
  <si>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</si>
  <si>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</si>
  <si>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</si>
  <si>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</si>
  <si>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</si>
  <si>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</si>
  <si>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</si>
  <si>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</si>
  <si>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</si>
  <si>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</si>
  <si>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</si>
  <si>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</si>
  <si>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</si>
  <si>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</si>
  <si>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</si>
  <si>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</si>
  <si>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</si>
  <si>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</si>
  <si>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</si>
  <si>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</si>
  <si>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</si>
  <si>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</si>
  <si>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</si>
  <si>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</si>
  <si>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</si>
  <si>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</si>
  <si>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</si>
  <si>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</si>
  <si>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</si>
  <si>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</si>
  <si>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</si>
  <si>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</si>
  <si>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</si>
  <si>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</si>
  <si>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</si>
  <si>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</si>
  <si>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</si>
  <si>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</si>
  <si>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</si>
  <si>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</si>
  <si>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</si>
  <si>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</si>
  <si>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</si>
  <si>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</si>
  <si>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</si>
  <si>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</si>
  <si>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</si>
  <si>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</si>
  <si>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</si>
  <si>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</si>
  <si>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</si>
  <si>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</si>
  <si>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</si>
  <si>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</si>
  <si>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</si>
  <si>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</si>
  <si>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</si>
  <si>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</si>
  <si>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</si>
  <si>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</si>
  <si>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</si>
  <si>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</si>
  <si>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</si>
  <si>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</si>
  <si>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</si>
  <si>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</si>
  <si>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</si>
  <si>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</si>
  <si>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</si>
  <si>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</si>
  <si>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</si>
  <si>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</si>
  <si>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</si>
  <si>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</si>
  <si>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</si>
  <si>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</si>
  <si>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</si>
  <si>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</si>
  <si>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</si>
  <si>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</si>
  <si>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</si>
  <si>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</si>
  <si>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</si>
  <si>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</si>
  <si>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</si>
  <si>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</si>
  <si>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</si>
  <si>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</si>
  <si>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</si>
  <si>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</si>
  <si>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</si>
  <si>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</si>
  <si>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</si>
  <si>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</si>
  <si>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</si>
  <si>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</si>
  <si>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</si>
  <si>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</si>
  <si>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</si>
  <si>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</si>
  <si>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</si>
  <si>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</si>
  <si>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</si>
  <si>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</si>
  <si>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</si>
  <si>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</si>
  <si>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</si>
  <si>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</si>
  <si>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</si>
  <si>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</si>
  <si>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</si>
  <si>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</si>
  <si>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</si>
  <si>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</si>
  <si>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</si>
  <si>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</si>
  <si>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</si>
  <si>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</si>
  <si>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</si>
  <si>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</si>
  <si>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</si>
  <si>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</si>
  <si>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</si>
  <si>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</si>
  <si>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</si>
  <si>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</si>
  <si>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</si>
  <si>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</si>
  <si>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</si>
  <si>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</si>
  <si>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</si>
  <si>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</si>
  <si>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</si>
  <si>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</si>
  <si>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</si>
  <si>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</si>
  <si>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</si>
  <si>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</si>
  <si>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</si>
  <si>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</si>
  <si>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</si>
  <si>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</si>
  <si>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</si>
  <si>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</si>
  <si>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</si>
  <si>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</si>
  <si>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</si>
  <si>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</si>
  <si>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</si>
  <si>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</si>
  <si>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</si>
  <si>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</si>
  <si>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</si>
  <si>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</si>
  <si>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</si>
  <si>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</si>
  <si>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</si>
  <si>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</si>
  <si>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</si>
  <si>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</si>
  <si>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</si>
  <si>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</si>
  <si>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</si>
  <si>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</si>
  <si>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</si>
  <si>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</si>
  <si>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</si>
  <si>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</si>
  <si>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</si>
  <si>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</si>
  <si>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</si>
  <si>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</si>
  <si>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</si>
  <si>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</si>
  <si>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</si>
  <si>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</si>
  <si>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</si>
  <si>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</si>
  <si>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</si>
  <si>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</si>
  <si>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</si>
  <si>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</si>
  <si>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</si>
  <si>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</si>
  <si>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</si>
  <si>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</si>
  <si>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</si>
  <si>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</si>
  <si>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</si>
  <si>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</si>
  <si>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</si>
  <si>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</si>
  <si>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</si>
  <si>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</si>
  <si>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</si>
  <si>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</si>
  <si>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</si>
  <si>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</si>
  <si>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</si>
  <si>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</si>
  <si>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</si>
  <si>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</si>
  <si>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</si>
  <si>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</si>
  <si>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</si>
  <si>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</si>
  <si>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</si>
  <si>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</si>
  <si>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</si>
  <si>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</si>
  <si>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</si>
  <si>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</si>
  <si>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</si>
  <si>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</si>
  <si>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</si>
  <si>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</si>
  <si>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</si>
  <si>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</si>
  <si>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</si>
  <si>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</si>
  <si>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</si>
  <si>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</si>
  <si>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</si>
  <si>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</si>
  <si>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</si>
  <si>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</si>
  <si>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</si>
  <si>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</si>
  <si>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</si>
  <si>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</si>
  <si>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</si>
  <si>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</si>
  <si>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</si>
  <si>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</si>
  <si>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</si>
  <si>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</si>
  <si>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</si>
  <si>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</si>
  <si>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</si>
  <si>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</si>
  <si>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</si>
  <si>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</si>
  <si>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</si>
  <si>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</si>
  <si>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</si>
  <si>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</si>
  <si>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</si>
  <si>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</si>
  <si>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</si>
  <si>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</si>
  <si>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</si>
  <si>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</si>
  <si>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</si>
  <si>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</si>
  <si>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</si>
  <si>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</si>
  <si>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</si>
  <si>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</si>
  <si>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</si>
  <si>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</si>
  <si>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</si>
  <si>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</si>
  <si>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</si>
  <si>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</si>
  <si>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</si>
  <si>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</si>
  <si>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</si>
  <si>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</si>
  <si>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</si>
  <si>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</si>
  <si>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</si>
  <si>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</si>
  <si>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</si>
  <si>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</si>
  <si>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</si>
  <si>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</si>
  <si>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</si>
  <si>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</si>
  <si>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</si>
  <si>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</si>
  <si>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</si>
  <si>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</si>
  <si>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</si>
  <si>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</si>
  <si>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</si>
  <si>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</si>
  <si>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</si>
  <si>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</si>
  <si>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</si>
  <si>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</si>
  <si>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</si>
  <si>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</si>
  <si>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</si>
  <si>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</si>
  <si>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</si>
  <si>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</si>
  <si>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</si>
  <si>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</si>
  <si>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</si>
  <si>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</si>
  <si>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</si>
  <si>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</si>
  <si>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</si>
  <si>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</si>
  <si>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</si>
  <si>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</si>
  <si>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</si>
  <si>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</si>
  <si>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</si>
  <si>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</si>
  <si>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</si>
  <si>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</si>
  <si>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</si>
  <si>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</si>
  <si>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</si>
  <si>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</si>
  <si>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</si>
  <si>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</si>
  <si>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</si>
  <si>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</si>
  <si>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</si>
  <si>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</si>
  <si>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</si>
  <si>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</si>
  <si>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</si>
  <si>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</si>
  <si>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</si>
  <si>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</si>
  <si>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</si>
  <si>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</si>
  <si>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</si>
  <si>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</si>
  <si>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</si>
  <si>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</si>
  <si>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</si>
  <si>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</si>
  <si>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</si>
  <si>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</si>
  <si>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</si>
  <si>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</si>
  <si>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</si>
  <si>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</si>
  <si>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</si>
  <si>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</si>
  <si>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</si>
  <si>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</si>
  <si>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</si>
  <si>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</si>
  <si>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</si>
  <si>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</si>
  <si>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</si>
  <si>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</si>
  <si>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</si>
  <si>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</si>
  <si>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</si>
  <si>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</si>
  <si>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</si>
  <si>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</si>
  <si>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</si>
  <si>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</si>
  <si>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</si>
  <si>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</si>
  <si>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</si>
  <si>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</si>
  <si>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</si>
  <si>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</si>
  <si>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</si>
  <si>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</si>
  <si>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</si>
  <si>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</si>
  <si>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</si>
  <si>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</si>
  <si>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</si>
  <si>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</si>
  <si>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</si>
  <si>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</si>
  <si>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</si>
  <si>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</si>
  <si>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</si>
  <si>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</si>
  <si>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</si>
  <si>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</si>
  <si>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</si>
  <si>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</si>
  <si>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</si>
  <si>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</si>
  <si>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</si>
  <si>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</si>
  <si>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</si>
  <si>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</si>
  <si>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</si>
  <si>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</si>
  <si>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</si>
  <si>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</si>
  <si>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</si>
  <si>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</si>
  <si>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</si>
  <si>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</si>
  <si>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</si>
  <si>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</si>
  <si>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</si>
  <si>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</si>
  <si>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</si>
  <si>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</si>
  <si>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</si>
  <si>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</si>
  <si>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</si>
  <si>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</si>
  <si>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</si>
  <si>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</si>
  <si>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</si>
  <si>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</si>
  <si>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</si>
  <si>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</si>
  <si>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</si>
  <si>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</si>
  <si>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</si>
  <si>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</si>
  <si>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</si>
  <si>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</si>
  <si>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</si>
  <si>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</si>
  <si>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</si>
  <si>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</si>
  <si>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</si>
  <si>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</si>
  <si>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</si>
  <si>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</si>
  <si>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</si>
  <si>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</si>
  <si>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</si>
  <si>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</si>
  <si>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</si>
  <si>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</si>
  <si>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</si>
  <si>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</si>
  <si>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</si>
  <si>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</si>
  <si>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</si>
  <si>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</si>
  <si>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</si>
  <si>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</si>
  <si>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</si>
  <si>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</si>
  <si>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</si>
  <si>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</si>
  <si>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</si>
  <si>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</si>
  <si>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</si>
  <si>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</si>
  <si>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</si>
  <si>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</si>
  <si>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</si>
  <si>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</si>
  <si>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</si>
  <si>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</si>
  <si>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</si>
  <si>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</si>
  <si>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</si>
  <si>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</si>
  <si>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</si>
  <si>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</si>
  <si>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</si>
  <si>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</si>
  <si>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</si>
  <si>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</si>
  <si>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</si>
  <si>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</si>
  <si>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</si>
  <si>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</si>
  <si>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</si>
  <si>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</si>
  <si>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</si>
  <si>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</si>
  <si>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</si>
  <si>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</si>
  <si>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</si>
  <si>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</si>
  <si>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</si>
  <si>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</si>
  <si>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</si>
  <si>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</si>
  <si>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</si>
  <si>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</si>
  <si>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</si>
  <si>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</si>
  <si>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</si>
  <si>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</si>
  <si>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</si>
  <si>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</si>
  <si>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</si>
  <si>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</si>
  <si>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</si>
  <si>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</si>
  <si>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</si>
  <si>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</si>
  <si>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</si>
  <si>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</si>
  <si>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</si>
  <si>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</si>
  <si>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</si>
  <si>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</si>
  <si>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</si>
  <si>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</si>
  <si>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</si>
  <si>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</si>
  <si>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</si>
  <si>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</si>
  <si>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</si>
  <si>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</si>
  <si>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</si>
  <si>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</si>
  <si>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</si>
  <si>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</si>
  <si>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</si>
  <si>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</si>
  <si>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</si>
  <si>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</si>
  <si>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</si>
  <si>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</si>
  <si>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</si>
  <si>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</si>
  <si>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</si>
  <si>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</si>
  <si>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</si>
  <si>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</si>
  <si>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</si>
  <si>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</si>
  <si>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</si>
  <si>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</si>
  <si>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</si>
  <si>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</si>
  <si>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</si>
  <si>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</si>
  <si>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</si>
  <si>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</si>
  <si>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</si>
  <si>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</si>
  <si>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</si>
  <si>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</si>
  <si>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</si>
  <si>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</si>
  <si>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</si>
  <si>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</si>
  <si>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</si>
  <si>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</si>
  <si>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</si>
  <si>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</si>
  <si>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</si>
  <si>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</si>
  <si>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</si>
  <si>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</si>
  <si>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</si>
  <si>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</si>
  <si>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</si>
  <si>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</si>
  <si>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</si>
  <si>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</si>
  <si>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</si>
  <si>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</si>
  <si>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</si>
  <si>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</si>
  <si>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</si>
  <si>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</si>
  <si>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</si>
  <si>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</si>
  <si>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</si>
  <si>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</si>
  <si>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</si>
  <si>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</si>
  <si>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</si>
  <si>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</si>
  <si>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</si>
  <si>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</si>
  <si>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</si>
  <si>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</si>
  <si>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</si>
  <si>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</si>
  <si>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</si>
  <si>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</si>
  <si>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</si>
  <si>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</si>
  <si>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</si>
  <si>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</si>
  <si>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</si>
  <si>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</si>
  <si>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</si>
  <si>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</si>
  <si>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</si>
  <si>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</si>
  <si>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</si>
  <si>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</si>
  <si>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</si>
  <si>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</si>
  <si>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</si>
  <si>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</si>
  <si>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</si>
  <si>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</si>
  <si>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</si>
  <si>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</si>
  <si>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</si>
  <si>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</si>
  <si>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</si>
  <si>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</si>
  <si>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</si>
  <si>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</si>
  <si>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</si>
  <si>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</si>
  <si>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</si>
  <si>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</si>
  <si>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</si>
  <si>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</si>
  <si>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</si>
  <si>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</si>
  <si>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</si>
  <si>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</si>
  <si>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</si>
  <si>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</si>
  <si>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</si>
  <si>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</si>
  <si>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</si>
  <si>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</si>
  <si>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</si>
  <si>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</si>
  <si>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</si>
  <si>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</si>
  <si>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</si>
  <si>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</si>
  <si>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</si>
  <si>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</si>
  <si>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</si>
  <si>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</si>
  <si>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</si>
  <si>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</si>
  <si>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</si>
  <si>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</si>
  <si>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</si>
  <si>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</si>
  <si>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</si>
  <si>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</si>
  <si>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</si>
  <si>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</si>
  <si>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</si>
  <si>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</si>
  <si>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</si>
  <si>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</si>
  <si>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</si>
  <si>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</si>
  <si>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</si>
  <si>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</si>
  <si>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</si>
  <si>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</si>
  <si>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</si>
  <si>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</si>
  <si>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</si>
  <si>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</si>
  <si>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</si>
  <si>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</si>
  <si>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</si>
  <si>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</si>
  <si>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</si>
  <si>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</si>
  <si>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</si>
  <si>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</si>
  <si>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</si>
  <si>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</si>
  <si>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</si>
  <si>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</si>
  <si>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</si>
  <si>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</si>
  <si>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</si>
  <si>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</si>
  <si>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</si>
  <si>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</si>
  <si>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</si>
  <si>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</si>
  <si>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</si>
  <si>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</si>
  <si>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</si>
  <si>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</si>
  <si>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</si>
  <si>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</si>
  <si>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</si>
  <si>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</si>
  <si>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</si>
  <si>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</si>
  <si>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</si>
  <si>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</si>
  <si>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</si>
  <si>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</si>
  <si>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</si>
  <si>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</si>
  <si>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</si>
  <si>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</si>
  <si>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</si>
  <si>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</si>
  <si>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</si>
  <si>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</si>
  <si>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</si>
  <si>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</si>
  <si>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</si>
  <si>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</si>
  <si>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</si>
  <si>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</si>
  <si>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</si>
  <si>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</si>
  <si>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</si>
  <si>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</si>
  <si>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</si>
  <si>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</si>
  <si>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</si>
  <si>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</si>
  <si>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</si>
  <si>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</si>
  <si>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</si>
  <si>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</si>
  <si>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</si>
  <si>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</si>
  <si>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</si>
  <si>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</si>
  <si>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</si>
  <si>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</si>
  <si>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</si>
  <si>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</si>
  <si>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</si>
  <si>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</si>
  <si>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</si>
  <si>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</si>
  <si>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</si>
  <si>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</si>
  <si>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</si>
  <si>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</si>
  <si>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</si>
  <si>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</si>
  <si>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</si>
  <si>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</si>
  <si>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</si>
  <si>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</si>
  <si>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</si>
  <si>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</si>
  <si>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</si>
  <si>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</si>
  <si>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</si>
  <si>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</si>
  <si>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</si>
  <si>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</si>
  <si>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</si>
  <si>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</si>
  <si>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</si>
  <si>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</si>
  <si>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</si>
  <si>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</si>
  <si>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</si>
  <si>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</si>
  <si>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</si>
  <si>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</si>
  <si>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</si>
  <si>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</si>
  <si>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</si>
  <si>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</si>
  <si>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</si>
  <si>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</si>
  <si>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</si>
  <si>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</si>
  <si>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</si>
  <si>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</si>
  <si>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</si>
  <si>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</si>
  <si>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</si>
  <si>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</si>
  <si>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</si>
  <si>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</si>
  <si>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</si>
  <si>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</si>
  <si>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</si>
  <si>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</si>
  <si>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</si>
  <si>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</si>
  <si>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</si>
  <si>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</si>
  <si>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</si>
  <si>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</si>
  <si>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</si>
  <si>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</si>
  <si>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</si>
  <si>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</si>
  <si>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</si>
  <si>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</si>
  <si>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</si>
  <si>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</si>
  <si>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</si>
  <si>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</si>
  <si>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</si>
  <si>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</si>
  <si>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</si>
  <si>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</si>
  <si>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</si>
  <si>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</si>
  <si>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</si>
  <si>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</si>
  <si>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</si>
  <si>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</si>
  <si>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</si>
  <si>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</si>
  <si>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</si>
  <si>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</si>
  <si>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</si>
  <si>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</si>
  <si>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</si>
  <si>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</si>
  <si>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</si>
  <si>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</si>
  <si>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</si>
  <si>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</si>
  <si>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</si>
  <si>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</si>
  <si>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</si>
  <si>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</si>
  <si>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</si>
  <si>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</si>
  <si>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</si>
  <si>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</si>
  <si>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</si>
  <si>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</si>
  <si>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</si>
  <si>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</si>
  <si>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</si>
  <si>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</si>
  <si>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</si>
  <si>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</si>
  <si>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</si>
  <si>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</si>
  <si>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</si>
  <si>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</si>
  <si>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</si>
  <si>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</si>
  <si>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</si>
  <si>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</si>
  <si>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</si>
  <si>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</si>
  <si>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</si>
  <si>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</si>
  <si>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</si>
  <si>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</si>
  <si>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</si>
  <si>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</si>
  <si>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</si>
  <si>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</si>
  <si>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</si>
  <si>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</si>
  <si>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</si>
  <si>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</si>
  <si>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</si>
  <si>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</si>
  <si>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</si>
  <si>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</si>
  <si>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</si>
  <si>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</si>
  <si>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</si>
  <si>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</si>
  <si>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</si>
  <si>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</si>
  <si>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</si>
  <si>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</si>
  <si>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</si>
  <si>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</si>
  <si>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</si>
  <si>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</si>
  <si>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</si>
  <si>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</si>
  <si>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</si>
  <si>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</si>
  <si>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</si>
  <si>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</si>
  <si>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</si>
  <si>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</si>
  <si>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</si>
  <si>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</si>
  <si>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</si>
  <si>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</si>
  <si>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</si>
  <si>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</si>
  <si>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</si>
  <si>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</si>
  <si>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</si>
  <si>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</si>
  <si>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</si>
  <si>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</si>
  <si>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</si>
  <si>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</si>
  <si>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</si>
  <si>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</si>
  <si>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</si>
  <si>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</si>
  <si>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</si>
  <si>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</si>
  <si>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</si>
  <si>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</si>
  <si>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</si>
  <si>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</si>
  <si>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</si>
  <si>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</si>
  <si>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</si>
  <si>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</si>
  <si>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</si>
  <si>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</si>
  <si>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</si>
  <si>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</si>
  <si>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</si>
  <si>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</si>
  <si>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</si>
  <si>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</si>
  <si>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</si>
  <si>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</si>
  <si>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</si>
  <si>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</si>
  <si>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</si>
  <si>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</si>
  <si>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</si>
  <si>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</si>
  <si>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</si>
  <si>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</si>
  <si>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</si>
  <si>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</si>
  <si>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</si>
  <si>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</si>
  <si>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</si>
  <si>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</si>
  <si>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</si>
  <si>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</si>
  <si>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</si>
  <si>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</si>
  <si>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</si>
  <si>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</si>
  <si>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</si>
  <si>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</si>
  <si>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</si>
  <si>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</si>
  <si>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</si>
  <si>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</si>
  <si>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</si>
  <si>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</si>
  <si>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</si>
  <si>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</si>
  <si>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</si>
  <si>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</si>
  <si>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</si>
  <si>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</si>
  <si>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</si>
  <si>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</si>
  <si>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</si>
  <si>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</si>
  <si>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</si>
  <si>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</si>
  <si>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</si>
  <si>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</si>
  <si>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</si>
  <si>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</si>
  <si>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</si>
  <si>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</si>
  <si>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</si>
  <si>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</si>
  <si>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</si>
  <si>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</si>
  <si>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</si>
  <si>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</si>
  <si>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</si>
  <si>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</si>
  <si>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</si>
  <si>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</si>
  <si>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</si>
  <si>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</si>
  <si>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</si>
  <si>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</si>
  <si>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</si>
  <si>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</si>
  <si>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</si>
  <si>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</si>
  <si>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</si>
  <si>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</si>
  <si>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</si>
  <si>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</si>
  <si>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</si>
  <si>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</si>
  <si>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</si>
  <si>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</si>
  <si>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</si>
  <si>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</si>
  <si>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</si>
  <si>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</si>
  <si>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</si>
  <si>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</si>
  <si>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</si>
  <si>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</si>
  <si>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</si>
  <si>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</si>
  <si>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</si>
  <si>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</si>
  <si>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</si>
  <si>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</si>
  <si>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</si>
  <si>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</si>
  <si>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</si>
  <si>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</si>
  <si>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</si>
  <si>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</si>
  <si>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</si>
  <si>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</si>
  <si>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</si>
  <si>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</si>
  <si>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</si>
  <si>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</si>
  <si>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</si>
  <si>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</si>
  <si>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</si>
  <si>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</si>
  <si>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</si>
  <si>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</si>
  <si>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</si>
  <si>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</si>
  <si>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</si>
  <si>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</si>
  <si>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</si>
  <si>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</si>
  <si>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</si>
  <si>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</si>
  <si>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</si>
  <si>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</si>
  <si>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</si>
  <si>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</si>
  <si>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</si>
  <si>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</si>
  <si>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</si>
  <si>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</si>
  <si>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</si>
  <si>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</si>
  <si>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</si>
  <si>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</si>
  <si>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</si>
  <si>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</si>
  <si>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</si>
  <si>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</si>
  <si>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</si>
  <si>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</si>
  <si>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</si>
  <si>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</si>
  <si>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</si>
  <si>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</si>
  <si>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</si>
  <si>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</si>
  <si>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</si>
  <si>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</si>
  <si>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</si>
  <si>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</si>
  <si>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</si>
  <si>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</si>
  <si>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</si>
  <si>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</si>
  <si>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</si>
  <si>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</si>
  <si>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</si>
  <si>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</si>
  <si>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</si>
  <si>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</si>
  <si>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</si>
  <si>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</si>
  <si>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</si>
  <si>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</si>
  <si>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</si>
  <si>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</si>
  <si>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</si>
  <si>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</si>
  <si>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</si>
  <si>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</si>
  <si>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</si>
  <si>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</si>
  <si>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</si>
  <si>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</si>
  <si>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</si>
  <si>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</si>
  <si>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</si>
  <si>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</si>
  <si>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</si>
  <si>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</si>
  <si>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</si>
  <si>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</si>
  <si>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</si>
  <si>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</si>
  <si>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</si>
  <si>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</si>
  <si>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</si>
  <si>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</si>
  <si>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</si>
  <si>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</si>
  <si>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</si>
  <si>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</si>
  <si>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</si>
  <si>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</si>
  <si>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</si>
  <si>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</si>
  <si>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</si>
  <si>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</si>
  <si>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</si>
  <si>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</si>
  <si>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</si>
  <si>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</si>
  <si>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</si>
  <si>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</si>
  <si>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</si>
  <si>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</si>
  <si>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</si>
  <si>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</si>
  <si>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</si>
  <si>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</si>
  <si>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</si>
  <si>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</si>
  <si>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</si>
  <si>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</si>
  <si>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</si>
  <si>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</si>
  <si>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</si>
  <si>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</si>
  <si>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</si>
  <si>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</si>
  <si>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</si>
  <si>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</si>
  <si>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</si>
  <si>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</si>
  <si>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</si>
  <si>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</si>
  <si>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</si>
  <si>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</si>
  <si>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</si>
  <si>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</si>
  <si>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</si>
  <si>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</si>
  <si>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</si>
  <si>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</si>
  <si>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</si>
  <si>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</si>
  <si>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</si>
  <si>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</si>
  <si>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</si>
  <si>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</si>
  <si>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</si>
  <si>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</si>
  <si>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</si>
  <si>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</si>
  <si>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</si>
  <si>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</si>
  <si>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</si>
  <si>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</si>
  <si>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</si>
  <si>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</si>
  <si>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</si>
  <si>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</si>
  <si>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</si>
  <si>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</si>
  <si>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</si>
  <si>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</si>
  <si>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</si>
  <si>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</si>
  <si>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</si>
  <si>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</si>
  <si>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</si>
  <si>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</si>
  <si>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</si>
  <si>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</si>
  <si>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</si>
  <si>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</si>
  <si>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</si>
  <si>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</si>
  <si>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</si>
  <si>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</si>
  <si>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</si>
  <si>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</si>
  <si>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</si>
  <si>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</si>
  <si>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</si>
  <si>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</si>
  <si>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</si>
  <si>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</si>
  <si>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</si>
  <si>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</si>
  <si>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</si>
  <si>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</si>
  <si>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</si>
  <si>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</si>
  <si>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</si>
  <si>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</si>
  <si>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</si>
  <si>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</si>
  <si>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</si>
  <si>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</si>
  <si>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</si>
  <si>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</si>
  <si>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</si>
  <si>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</si>
  <si>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</si>
  <si>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</si>
  <si>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</si>
  <si>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</si>
  <si>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</si>
  <si>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</si>
  <si>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</si>
  <si>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</si>
  <si>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</si>
  <si>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</si>
  <si>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</si>
  <si>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</si>
  <si>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</si>
  <si>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</si>
  <si>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</si>
  <si>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</si>
  <si>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</si>
  <si>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</si>
  <si>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</si>
  <si>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</si>
  <si>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</si>
  <si>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</si>
  <si>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</si>
  <si>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</si>
  <si>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</si>
  <si>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</si>
  <si>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</si>
  <si>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</si>
  <si>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</si>
  <si>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</si>
  <si>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</si>
  <si>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</si>
  <si>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</si>
  <si>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</si>
  <si>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</si>
  <si>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</si>
  <si>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</si>
  <si>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</si>
  <si>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</si>
  <si>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</si>
  <si>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</si>
  <si>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</si>
  <si>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</si>
  <si>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</si>
  <si>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</si>
  <si>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</si>
  <si>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</si>
  <si>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</si>
  <si>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</si>
  <si>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</si>
  <si>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</si>
  <si>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</si>
  <si>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</si>
  <si>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</si>
  <si>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</si>
  <si>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</si>
  <si>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</si>
  <si>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</si>
  <si>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</si>
  <si>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</si>
  <si>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</si>
  <si>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</si>
  <si>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</si>
  <si>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</si>
  <si>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</si>
  <si>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</si>
  <si>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</si>
  <si>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</si>
  <si>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</si>
  <si>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</si>
  <si>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</si>
  <si>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</si>
  <si>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</si>
  <si>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</si>
  <si>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</si>
  <si>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</si>
  <si>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</si>
  <si>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</si>
  <si>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</si>
  <si>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</si>
  <si>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</si>
  <si>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</si>
  <si>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</si>
  <si>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</si>
  <si>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</si>
  <si>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</si>
  <si>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</si>
  <si>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</si>
  <si>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</si>
  <si>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</si>
  <si>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</si>
  <si>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</si>
  <si>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</si>
  <si>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</si>
  <si>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</si>
  <si>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</si>
  <si>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</si>
  <si>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</si>
  <si>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</si>
  <si>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</si>
  <si>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</si>
  <si>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</si>
  <si>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</si>
  <si>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</si>
  <si>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</si>
  <si>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</si>
  <si>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</si>
  <si>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</si>
  <si>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</si>
  <si>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</si>
  <si>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</si>
  <si>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</si>
  <si>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</si>
  <si>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</si>
  <si>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</si>
  <si>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</si>
  <si>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</si>
  <si>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</si>
  <si>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</si>
  <si>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</si>
  <si>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</si>
  <si>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</si>
  <si>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</si>
  <si>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</si>
  <si>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</si>
  <si>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</si>
  <si>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</si>
  <si>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</si>
  <si>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</si>
  <si>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</si>
  <si>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</si>
  <si>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</si>
  <si>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</si>
  <si>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</si>
  <si>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</si>
  <si>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</si>
  <si>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</si>
  <si>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</si>
  <si>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</si>
  <si>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</si>
  <si>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</si>
  <si>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</si>
  <si>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</si>
  <si>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</si>
  <si>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</si>
  <si>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</si>
  <si>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</si>
  <si>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</si>
  <si>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</si>
  <si>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</si>
  <si>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</si>
  <si>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</si>
  <si>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</si>
  <si>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</si>
  <si>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</si>
  <si>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</si>
  <si>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</si>
  <si>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</si>
  <si>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</si>
  <si>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</si>
  <si>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</si>
  <si>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</si>
  <si>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</si>
  <si>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</si>
  <si>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</si>
  <si>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</si>
  <si>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</si>
  <si>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</si>
  <si>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</si>
  <si>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</si>
  <si>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</si>
  <si>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</si>
  <si>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</si>
  <si>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</si>
  <si>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</si>
  <si>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</si>
  <si>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</si>
  <si>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</si>
  <si>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</si>
  <si>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</si>
  <si>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</si>
  <si>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</si>
  <si>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</si>
  <si>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</si>
  <si>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</si>
  <si>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</si>
  <si>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</si>
  <si>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</si>
  <si>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</si>
  <si>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</si>
  <si>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</si>
  <si>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</si>
  <si>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</si>
  <si>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</si>
  <si>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</si>
  <si>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</si>
  <si>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</si>
  <si>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</si>
  <si>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</si>
  <si>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</si>
  <si>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</si>
  <si>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</si>
  <si>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</si>
  <si>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</si>
  <si>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</si>
  <si>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</si>
  <si>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</si>
  <si>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</si>
  <si>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</si>
  <si>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</si>
  <si>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</si>
  <si>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</si>
  <si>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</si>
  <si>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</si>
  <si>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</si>
  <si>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</si>
  <si>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</si>
  <si>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</si>
  <si>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</si>
  <si>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</si>
  <si>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</si>
  <si>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</si>
  <si>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</si>
  <si>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</si>
  <si>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</si>
  <si>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</si>
  <si>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</si>
  <si>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</si>
  <si>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</si>
  <si>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</si>
  <si>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</si>
  <si>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</si>
  <si>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</si>
  <si>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</si>
  <si>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</si>
  <si>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</si>
  <si>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</si>
  <si>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</si>
  <si>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</si>
  <si>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</si>
  <si>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</si>
  <si>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</si>
  <si>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</si>
  <si>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</si>
  <si>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</si>
  <si>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</si>
  <si>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</si>
  <si>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</si>
  <si>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</si>
  <si>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</si>
  <si>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</si>
  <si>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</si>
  <si>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</si>
  <si>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</si>
  <si>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</si>
  <si>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</si>
  <si>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</si>
  <si>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</si>
  <si>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</si>
  <si>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</si>
  <si>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</si>
  <si>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</si>
  <si>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</si>
  <si>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</si>
  <si>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</si>
  <si>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</si>
  <si>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</si>
  <si>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</si>
  <si>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</si>
  <si>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</si>
  <si>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</si>
  <si>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</si>
  <si>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</si>
  <si>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</si>
  <si>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</si>
  <si>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</si>
  <si>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</si>
  <si>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</si>
  <si>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</si>
  <si>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</si>
  <si>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</si>
  <si>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</si>
  <si>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</si>
  <si>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</si>
  <si>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</si>
  <si>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</si>
  <si>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</si>
  <si>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</si>
  <si>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</si>
  <si>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</si>
  <si>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</si>
  <si>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</si>
  <si>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</si>
  <si>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</si>
  <si>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</si>
  <si>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</si>
  <si>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</si>
  <si>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</si>
  <si>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</si>
  <si>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</si>
  <si>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</si>
  <si>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</si>
  <si>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</si>
  <si>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</si>
  <si>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</si>
  <si>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</si>
  <si>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</si>
  <si>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</si>
  <si>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</si>
  <si>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</si>
  <si>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</si>
  <si>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</si>
  <si>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</si>
  <si>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</si>
  <si>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</si>
  <si>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</si>
  <si>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</si>
  <si>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</si>
  <si>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</si>
  <si>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</si>
  <si>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</si>
  <si>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</si>
  <si>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</si>
  <si>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</si>
  <si>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</si>
  <si>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</si>
  <si>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</si>
  <si>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</si>
  <si>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</si>
  <si>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</si>
  <si>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</si>
  <si>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</si>
  <si>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</si>
  <si>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</si>
  <si>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</si>
  <si>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</si>
  <si>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</si>
  <si>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</si>
  <si>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</si>
  <si>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</si>
  <si>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</si>
  <si>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</si>
  <si>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</si>
  <si>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</si>
  <si>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</si>
  <si>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</si>
  <si>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</si>
  <si>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</si>
  <si>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</si>
  <si>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</si>
  <si>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</si>
  <si>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</si>
  <si>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</si>
  <si>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</si>
  <si>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</si>
  <si>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</si>
  <si>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</si>
  <si>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</si>
  <si>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</si>
  <si>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</si>
  <si>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</si>
  <si>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</si>
  <si>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</si>
  <si>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</si>
  <si>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</si>
  <si>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</si>
  <si>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</si>
  <si>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</si>
  <si>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</si>
  <si>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</si>
  <si>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</si>
  <si>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</si>
  <si>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</si>
  <si>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</si>
  <si>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</si>
  <si>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</si>
  <si>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</si>
  <si>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</si>
  <si>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</si>
  <si>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</si>
  <si>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</si>
  <si>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</si>
  <si>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</si>
  <si>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</si>
  <si>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</si>
  <si>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</si>
  <si>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</si>
  <si>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</si>
  <si>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</si>
  <si>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</si>
  <si>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</si>
  <si>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</si>
  <si>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</si>
  <si>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</si>
  <si>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</si>
  <si>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</si>
  <si>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</si>
  <si>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</si>
  <si>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</si>
  <si>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</si>
  <si>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</si>
  <si>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</si>
  <si>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</si>
  <si>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</si>
  <si>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</si>
  <si>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</si>
  <si>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</si>
  <si>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</si>
  <si>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</si>
  <si>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</si>
  <si>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</si>
  <si>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</si>
  <si>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</si>
  <si>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</si>
  <si>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</si>
  <si>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</si>
  <si>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</si>
  <si>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</si>
  <si>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</si>
  <si>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</si>
  <si>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</si>
  <si>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</si>
  <si>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</si>
  <si>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</si>
  <si>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</si>
  <si>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</si>
  <si>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</si>
  <si>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</si>
  <si>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</si>
  <si>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</si>
  <si>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</si>
  <si>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</si>
  <si>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</si>
  <si>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</si>
  <si>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</si>
  <si>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</si>
  <si>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</si>
  <si>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</si>
  <si>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</si>
  <si>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</si>
  <si>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</si>
  <si>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</si>
  <si>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</si>
  <si>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</si>
  <si>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</si>
  <si>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</si>
  <si>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</si>
  <si>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</si>
  <si>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</si>
  <si>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</si>
  <si>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</si>
  <si>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</si>
  <si>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</si>
  <si>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</si>
  <si>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</si>
  <si>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</si>
  <si>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</si>
  <si>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</si>
  <si>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</si>
  <si>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</si>
  <si>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</si>
  <si>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</si>
  <si>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</si>
  <si>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</si>
  <si>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</si>
  <si>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</si>
  <si>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</si>
  <si>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</si>
  <si>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</si>
  <si>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</si>
  <si>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</si>
  <si>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</si>
  <si>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</si>
  <si>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</si>
  <si>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</si>
  <si>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</si>
  <si>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</si>
  <si>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</si>
  <si>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</si>
  <si>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</si>
  <si>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</si>
  <si>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</si>
  <si>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</si>
  <si>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</si>
  <si>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</si>
  <si>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</si>
  <si>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</si>
  <si>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</si>
  <si>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</si>
  <si>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</si>
  <si>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</si>
  <si>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</si>
  <si>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</si>
  <si>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</si>
  <si>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</si>
  <si>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</si>
  <si>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</si>
  <si>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</si>
  <si>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</si>
  <si>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</si>
  <si>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</si>
  <si>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</si>
  <si>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</si>
  <si>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</si>
  <si>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</si>
  <si>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</si>
  <si>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</si>
  <si>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</si>
  <si>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</si>
  <si>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</si>
  <si>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</si>
  <si>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</si>
  <si>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</si>
  <si>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</si>
  <si>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</si>
  <si>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</si>
  <si>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</si>
  <si>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</si>
  <si>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</si>
  <si>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</si>
  <si>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</si>
  <si>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</si>
  <si>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</si>
  <si>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</si>
  <si>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</si>
  <si>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</si>
  <si>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</si>
  <si>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</si>
  <si>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</si>
  <si>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</si>
  <si>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</si>
  <si>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</si>
  <si>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</si>
  <si>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</si>
  <si>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</si>
  <si>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</si>
  <si>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</si>
  <si>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</si>
  <si>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</si>
  <si>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</si>
  <si>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</si>
  <si>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</si>
  <si>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</si>
  <si>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</si>
  <si>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</si>
  <si>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</si>
  <si>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</si>
  <si>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</si>
  <si>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</si>
  <si>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</si>
  <si>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</si>
  <si>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</si>
  <si>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</si>
  <si>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</si>
  <si>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</si>
  <si>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</si>
  <si>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</si>
  <si>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</si>
  <si>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</si>
  <si>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</si>
  <si>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</si>
  <si>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</si>
  <si>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</si>
  <si>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</si>
  <si>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</si>
  <si>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</si>
  <si>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</si>
  <si>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</si>
  <si>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</si>
  <si>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</si>
  <si>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</si>
  <si>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</si>
  <si>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</si>
  <si>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</si>
  <si>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</si>
  <si>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</si>
  <si>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</si>
  <si>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</si>
  <si>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</si>
  <si>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</si>
  <si>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</si>
  <si>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</si>
  <si>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</si>
  <si>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</si>
  <si>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</si>
  <si>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</si>
  <si>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</si>
  <si>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</si>
  <si>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</si>
  <si>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</si>
  <si>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</si>
  <si>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</si>
  <si>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</si>
  <si>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</si>
  <si>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</si>
  <si>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</si>
  <si>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</si>
  <si>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</si>
  <si>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</si>
  <si>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</si>
  <si>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</si>
  <si>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</si>
  <si>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</si>
  <si>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</si>
  <si>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</si>
  <si>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</si>
  <si>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</si>
  <si>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</si>
  <si>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</si>
  <si>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</si>
  <si>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</si>
  <si>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</si>
  <si>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</si>
  <si>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</si>
  <si>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</si>
  <si>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</si>
  <si>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</si>
  <si>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</si>
  <si>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</si>
  <si>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</si>
  <si>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</si>
  <si>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</si>
  <si>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</si>
  <si>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</si>
  <si>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</si>
  <si>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</si>
  <si>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</si>
  <si>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</si>
  <si>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</si>
  <si>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</si>
  <si>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</si>
  <si>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</si>
  <si>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</si>
  <si>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</si>
  <si>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</si>
  <si>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</si>
  <si>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</si>
  <si>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</si>
  <si>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</si>
  <si>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</si>
  <si>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</si>
  <si>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</si>
  <si>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</si>
  <si>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</si>
  <si>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</si>
  <si>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</si>
  <si>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</si>
  <si>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</si>
  <si>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</si>
  <si>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</si>
  <si>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</si>
  <si>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</si>
  <si>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</si>
  <si>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</si>
  <si>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</si>
  <si>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</si>
  <si>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</si>
  <si>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</si>
  <si>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</si>
  <si>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</si>
  <si>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</si>
  <si>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</si>
  <si>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</si>
  <si>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</si>
  <si>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</si>
  <si>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</si>
  <si>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</si>
  <si>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</si>
  <si>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</si>
  <si>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</si>
  <si>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</si>
  <si>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</si>
  <si>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</si>
  <si>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</si>
  <si>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</si>
  <si>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</si>
  <si>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</si>
  <si>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</si>
  <si>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</si>
  <si>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</si>
  <si>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</si>
  <si>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</si>
  <si>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</si>
  <si>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</si>
  <si>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</si>
  <si>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</si>
  <si>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</si>
  <si>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</si>
  <si>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</si>
  <si>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</si>
  <si>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</si>
  <si>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</si>
  <si>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</si>
  <si>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</si>
  <si>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</si>
  <si>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</si>
  <si>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</si>
  <si>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</si>
  <si>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</si>
  <si>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</si>
  <si>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</si>
  <si>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</si>
  <si>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</si>
  <si>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</si>
  <si>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</si>
  <si>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</si>
  <si>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</si>
  <si>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</si>
  <si>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</si>
  <si>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</si>
  <si>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</si>
  <si>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</si>
  <si>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</si>
  <si>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</si>
  <si>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</si>
  <si>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</si>
  <si>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</si>
  <si>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</si>
  <si>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</si>
  <si>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</si>
  <si>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</si>
  <si>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</si>
  <si>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</si>
  <si>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</si>
  <si>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</si>
  <si>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</si>
  <si>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</si>
  <si>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</si>
  <si>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</si>
  <si>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</si>
  <si>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</si>
  <si>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</si>
  <si>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</si>
  <si>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</si>
  <si>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</si>
  <si>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</si>
  <si>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</si>
  <si>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</si>
  <si>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</si>
  <si>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</si>
  <si>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</si>
  <si>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</si>
  <si>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</si>
  <si>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</si>
  <si>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</si>
  <si>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</si>
  <si>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</si>
  <si>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</si>
  <si>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</si>
  <si>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</si>
  <si>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</si>
  <si>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</si>
  <si>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</si>
  <si>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</si>
  <si>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</si>
  <si>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</si>
  <si>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</si>
  <si>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</si>
  <si>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</si>
  <si>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</si>
  <si>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</si>
  <si>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</si>
  <si>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</si>
  <si>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</si>
  <si>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</si>
  <si>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</si>
  <si>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</si>
  <si>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</si>
  <si>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</si>
  <si>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</si>
  <si>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</si>
  <si>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</si>
  <si>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</si>
  <si>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</si>
  <si>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</si>
  <si>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</si>
  <si>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</si>
  <si>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</si>
  <si>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</si>
  <si>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</si>
  <si>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</si>
  <si>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</si>
  <si>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</si>
  <si>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</si>
  <si>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</si>
  <si>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</si>
  <si>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</si>
  <si>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</si>
  <si>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</si>
  <si>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</si>
  <si>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</si>
  <si>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</si>
  <si>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</si>
  <si>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</si>
  <si>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</si>
  <si>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</si>
  <si>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</si>
  <si>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</si>
  <si>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</si>
  <si>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</si>
  <si>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</si>
  <si>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</si>
  <si>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</si>
  <si>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</si>
  <si>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</si>
  <si>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</si>
  <si>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</si>
  <si>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</si>
  <si>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</si>
  <si>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</si>
  <si>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</si>
  <si>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</si>
  <si>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</si>
  <si>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</si>
  <si>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</si>
  <si>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</si>
  <si>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</si>
  <si>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</si>
  <si>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</si>
  <si>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</si>
  <si>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</si>
  <si>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</si>
  <si>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</si>
  <si>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</si>
  <si>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</si>
  <si>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</si>
  <si>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</si>
  <si>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</si>
  <si>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</si>
  <si>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</si>
  <si>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</si>
  <si>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</si>
  <si>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</si>
  <si>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</si>
  <si>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</si>
  <si>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</si>
  <si>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</si>
  <si>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</si>
  <si>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</si>
  <si>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</si>
  <si>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</si>
  <si>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</si>
  <si>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</si>
  <si>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</si>
  <si>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</si>
  <si>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</si>
  <si>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</si>
  <si>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</si>
  <si>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</si>
  <si>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</si>
  <si>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</si>
  <si>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</si>
  <si>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</si>
  <si>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</si>
  <si>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</si>
  <si>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</si>
  <si>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</si>
  <si>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</si>
  <si>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</si>
  <si>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</si>
  <si>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</si>
  <si>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</si>
  <si>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</si>
  <si>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</si>
  <si>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</si>
  <si>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</si>
  <si>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</si>
  <si>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</si>
  <si>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</si>
  <si>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</si>
  <si>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</si>
  <si>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</si>
  <si>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</si>
  <si>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</si>
  <si>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</si>
  <si>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</si>
  <si>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</si>
  <si>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</si>
  <si>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</si>
  <si>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</si>
  <si>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</si>
  <si>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</si>
  <si>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</si>
  <si>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</si>
  <si>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</si>
  <si>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</si>
  <si>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</si>
  <si>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</si>
  <si>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</si>
  <si>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</si>
  <si>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</si>
  <si>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</si>
  <si>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</si>
  <si>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</si>
  <si>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</si>
  <si>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</si>
  <si>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</si>
  <si>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</si>
  <si>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</si>
  <si>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</si>
  <si>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</si>
  <si>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</si>
  <si>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</si>
  <si>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</si>
  <si>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</si>
  <si>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</si>
  <si>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</si>
  <si>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</si>
  <si>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</si>
  <si>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</si>
  <si>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</si>
  <si>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</si>
  <si>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</si>
  <si>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</si>
  <si>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</si>
  <si>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</si>
  <si>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</si>
  <si>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</si>
  <si>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</si>
  <si>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</si>
  <si>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</si>
  <si>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</si>
  <si>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</si>
  <si>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</si>
  <si>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</si>
  <si>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</si>
  <si>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</si>
  <si>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</si>
  <si>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</si>
  <si>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</si>
  <si>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</si>
  <si>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</si>
  <si>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</si>
  <si>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</si>
  <si>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</si>
  <si>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</si>
  <si>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</si>
  <si>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</si>
  <si>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</si>
  <si>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</si>
  <si>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</si>
  <si>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</si>
  <si>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</si>
  <si>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</si>
  <si>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</si>
  <si>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</si>
  <si>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</si>
  <si>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</si>
  <si>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</si>
  <si>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</si>
  <si>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</si>
  <si>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</si>
  <si>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</si>
  <si>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</si>
  <si>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</si>
  <si>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</si>
  <si>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</si>
  <si>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</si>
  <si>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</si>
  <si>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</si>
  <si>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</si>
  <si>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</si>
  <si>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</si>
  <si>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</si>
  <si>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</si>
  <si>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</si>
  <si>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</si>
  <si>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</si>
  <si>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</si>
  <si>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</si>
  <si>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</si>
  <si>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</si>
  <si>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</si>
  <si>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</si>
  <si>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</si>
  <si>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</si>
  <si>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</si>
  <si>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</si>
  <si>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</si>
  <si>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</si>
  <si>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</si>
  <si>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</si>
  <si>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</si>
  <si>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</si>
  <si>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</si>
  <si>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</si>
  <si>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</si>
  <si>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</si>
  <si>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</si>
  <si>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</si>
  <si>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</si>
  <si>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</si>
  <si>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</si>
  <si>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</si>
  <si>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</si>
  <si>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</si>
  <si>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</si>
  <si>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</si>
  <si>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</si>
  <si>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</si>
  <si>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</si>
  <si>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</si>
  <si>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</si>
  <si>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</si>
  <si>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</si>
  <si>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</si>
  <si>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</si>
  <si>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</si>
  <si>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</si>
  <si>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</si>
  <si>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</si>
  <si>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</si>
  <si>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</si>
  <si>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</si>
  <si>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</si>
  <si>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</si>
  <si>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</si>
  <si>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</si>
  <si>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</si>
  <si>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</si>
  <si>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</si>
  <si>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</si>
  <si>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</si>
  <si>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</si>
  <si>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</si>
  <si>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</si>
  <si>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</si>
  <si>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</si>
  <si>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</si>
  <si>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</si>
  <si>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</si>
  <si>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</si>
  <si>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</si>
  <si>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</si>
  <si>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</si>
  <si>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</si>
  <si>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</si>
  <si>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</si>
  <si>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</si>
  <si>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</si>
  <si>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</si>
  <si>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</si>
  <si>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</si>
  <si>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</si>
  <si>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</si>
  <si>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</si>
  <si>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</si>
  <si>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</si>
  <si>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</si>
  <si>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</si>
  <si>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</si>
  <si>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</si>
  <si>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</si>
  <si>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</si>
  <si>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</si>
  <si>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</si>
  <si>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</si>
  <si>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</si>
  <si>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</si>
  <si>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</si>
  <si>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</si>
  <si>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</si>
  <si>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</si>
  <si>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</si>
  <si>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</si>
  <si>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</si>
  <si>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</si>
  <si>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</si>
  <si>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</si>
  <si>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</si>
  <si>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</si>
  <si>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</si>
  <si>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</si>
  <si>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</si>
  <si>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</si>
  <si>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</si>
  <si>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</si>
  <si>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</si>
  <si>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</si>
  <si>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</si>
  <si>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</si>
  <si>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</si>
  <si>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</si>
  <si>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</si>
  <si>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</si>
  <si>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</si>
  <si>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</si>
  <si>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</si>
  <si>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</si>
  <si>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</si>
  <si>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</si>
  <si>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</si>
  <si>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</si>
  <si>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</si>
  <si>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</si>
  <si>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</si>
  <si>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</si>
  <si>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</si>
  <si>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</si>
  <si>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</si>
  <si>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</si>
  <si>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</si>
  <si>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</si>
  <si>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</si>
  <si>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</si>
  <si>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</si>
  <si>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</si>
  <si>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</si>
  <si>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</si>
  <si>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</si>
  <si>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</si>
  <si>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</si>
  <si>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</si>
  <si>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</si>
  <si>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</si>
  <si>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</si>
  <si>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</si>
  <si>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</si>
  <si>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</si>
  <si>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</si>
  <si>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</si>
  <si>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</si>
  <si>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</si>
  <si>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</si>
  <si>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</si>
  <si>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</si>
  <si>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</si>
  <si>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</si>
  <si>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</si>
  <si>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</si>
  <si>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</si>
  <si>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</si>
  <si>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</si>
  <si>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</si>
  <si>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</si>
  <si>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</si>
  <si>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</si>
  <si>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</si>
  <si>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</si>
  <si>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</si>
  <si>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</si>
  <si>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</si>
  <si>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</si>
  <si>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</si>
  <si>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</si>
  <si>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</si>
  <si>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</si>
  <si>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</si>
  <si>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</si>
  <si>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</si>
  <si>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</si>
  <si>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</si>
  <si>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</si>
  <si>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</si>
  <si>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</si>
  <si>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</si>
  <si>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</si>
  <si>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</si>
  <si>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</si>
  <si>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</si>
  <si>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</si>
  <si>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</si>
  <si>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</si>
  <si>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</si>
  <si>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</si>
  <si>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</si>
  <si>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</si>
  <si>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</si>
  <si>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</si>
  <si>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</si>
  <si>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</si>
  <si>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</si>
  <si>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</si>
  <si>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</si>
  <si>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</si>
  <si>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</si>
  <si>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</si>
  <si>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</si>
  <si>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</si>
  <si>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</si>
  <si>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</si>
  <si>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</si>
  <si>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</si>
  <si>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</si>
  <si>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</si>
  <si>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</si>
  <si>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</si>
  <si>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</si>
  <si>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</si>
  <si>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</si>
  <si>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</si>
  <si>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</si>
  <si>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</si>
  <si>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</si>
  <si>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</si>
  <si>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</si>
  <si>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</si>
  <si>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</si>
  <si>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</si>
  <si>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</si>
  <si>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</si>
  <si>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</si>
  <si>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</si>
  <si>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</si>
  <si>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</si>
  <si>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</si>
  <si>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</si>
  <si>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</si>
  <si>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</si>
  <si>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</si>
  <si>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</si>
  <si>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</si>
  <si>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</si>
  <si>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</si>
  <si>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</si>
  <si>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</si>
  <si>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</si>
  <si>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</si>
  <si>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</si>
  <si>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</si>
  <si>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</si>
  <si>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</si>
  <si>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</si>
  <si>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</si>
  <si>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</si>
  <si>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</si>
  <si>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</si>
  <si>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</si>
  <si>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</si>
  <si>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</si>
  <si>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</si>
  <si>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</si>
  <si>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</si>
  <si>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</si>
  <si>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</si>
  <si>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</si>
  <si>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</si>
  <si>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</si>
  <si>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</si>
  <si>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</si>
  <si>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</si>
  <si>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</si>
  <si>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</si>
  <si>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</si>
  <si>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</si>
  <si>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</si>
  <si>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</si>
  <si>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</si>
  <si>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</si>
  <si>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</si>
  <si>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</si>
  <si>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</si>
  <si>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</si>
  <si>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</si>
  <si>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</si>
  <si>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</si>
  <si>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</si>
  <si>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</si>
  <si>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</si>
  <si>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</si>
  <si>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</si>
  <si>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</si>
  <si>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</si>
  <si>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</si>
  <si>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</si>
  <si>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</si>
  <si>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</si>
  <si>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</si>
  <si>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</si>
  <si>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</si>
  <si>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</si>
  <si>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</si>
  <si>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</si>
  <si>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</si>
  <si>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</si>
  <si>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</si>
  <si>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</si>
  <si>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</si>
  <si>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</si>
  <si>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</si>
  <si>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</si>
  <si>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</si>
  <si>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</si>
  <si>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</si>
  <si>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</si>
  <si>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</si>
  <si>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</si>
  <si>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</si>
  <si>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</si>
  <si>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</si>
  <si>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</si>
  <si>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</si>
  <si>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</si>
  <si>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</si>
  <si>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</si>
  <si>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</si>
  <si>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</si>
  <si>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</si>
  <si>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</si>
  <si>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</si>
  <si>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</si>
  <si>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</si>
  <si>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</si>
  <si>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</si>
  <si>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</si>
  <si>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</si>
  <si>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</si>
  <si>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</si>
  <si>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</si>
  <si>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</si>
  <si>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</si>
  <si>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</si>
  <si>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</si>
  <si>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</si>
  <si>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</si>
  <si>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</si>
  <si>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</si>
  <si>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</si>
  <si>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</si>
  <si>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</si>
  <si>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</si>
  <si>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</si>
  <si>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</si>
  <si>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</si>
  <si>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</si>
  <si>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</si>
  <si>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</si>
  <si>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</si>
  <si>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</si>
  <si>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</si>
  <si>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</si>
  <si>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</si>
  <si>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</si>
  <si>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</si>
  <si>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</si>
  <si>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</si>
  <si>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</si>
  <si>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</si>
  <si>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</si>
  <si>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</si>
  <si>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</si>
  <si>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</si>
  <si>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</si>
  <si>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</si>
  <si>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</si>
  <si>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</si>
  <si>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</si>
  <si>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</si>
  <si>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</si>
  <si>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</si>
  <si>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</si>
  <si>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</si>
  <si>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</si>
  <si>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</si>
  <si>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</si>
  <si>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</si>
  <si>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</si>
  <si>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</si>
  <si>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</si>
  <si>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</si>
  <si>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</si>
  <si>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</si>
  <si>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</si>
  <si>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</si>
  <si>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</si>
  <si>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</si>
  <si>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</si>
  <si>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</si>
  <si>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</si>
  <si>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</si>
  <si>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</si>
  <si>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</si>
  <si>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</si>
  <si>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</si>
  <si>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</si>
  <si>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</si>
  <si>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</si>
  <si>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</si>
  <si>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</si>
  <si>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</si>
  <si>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</si>
  <si>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</si>
  <si>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</si>
  <si>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</si>
  <si>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</si>
  <si>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</si>
  <si>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</si>
  <si>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</si>
  <si>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</si>
  <si>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</si>
  <si>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</si>
  <si>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</si>
  <si>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</si>
  <si>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</si>
  <si>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</si>
  <si>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</si>
  <si>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</si>
  <si>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</si>
  <si>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</si>
  <si>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</si>
  <si>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</si>
  <si>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</si>
  <si>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</si>
  <si>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</si>
  <si>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</si>
  <si>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</si>
  <si>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</si>
  <si>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</si>
  <si>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</si>
  <si>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</si>
  <si>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</si>
  <si>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</si>
  <si>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</si>
  <si>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</si>
  <si>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</si>
  <si>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</si>
  <si>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</si>
  <si>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</si>
  <si>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</si>
  <si>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</si>
  <si>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</si>
  <si>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</si>
  <si>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</si>
  <si>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</si>
  <si>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</si>
  <si>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</si>
  <si>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</si>
  <si>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</si>
  <si>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</si>
  <si>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</si>
  <si>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</si>
  <si>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</si>
  <si>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</si>
  <si>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</si>
  <si>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</si>
  <si>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</si>
  <si>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</si>
  <si>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</si>
  <si>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</si>
  <si>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</si>
  <si>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</si>
  <si>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</si>
  <si>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</si>
  <si>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</si>
  <si>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</si>
  <si>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</si>
  <si>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</si>
  <si>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</si>
  <si>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</si>
  <si>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</si>
  <si>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</si>
  <si>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</si>
  <si>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</si>
  <si>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</si>
  <si>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</si>
  <si>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</si>
  <si>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</si>
  <si>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</si>
  <si>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</si>
  <si>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</si>
  <si>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</si>
  <si>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</si>
  <si>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</si>
  <si>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</si>
  <si>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</si>
  <si>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</si>
  <si>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</si>
  <si>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</si>
  <si>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</si>
  <si>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</si>
  <si>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</si>
  <si>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</si>
  <si>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</si>
  <si>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</si>
  <si>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</si>
  <si>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</si>
  <si>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</si>
  <si>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</si>
  <si>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</si>
  <si>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</si>
  <si>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</si>
  <si>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</si>
  <si>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</si>
  <si>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</si>
  <si>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</si>
  <si>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</si>
  <si>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</si>
  <si>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</si>
  <si>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</si>
  <si>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</si>
  <si>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</si>
  <si>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</si>
  <si>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</si>
  <si>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</si>
  <si>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</si>
  <si>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</si>
  <si>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</si>
  <si>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</si>
  <si>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</si>
  <si>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</si>
  <si>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</si>
  <si>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</si>
  <si>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</si>
  <si>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</si>
  <si>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</si>
  <si>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</si>
  <si>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</si>
  <si>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</si>
  <si>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</si>
  <si>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</si>
  <si>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</si>
  <si>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</si>
  <si>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</si>
  <si>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</si>
  <si>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</si>
  <si>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</si>
  <si>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</si>
  <si>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</si>
  <si>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</si>
  <si>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</si>
  <si>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</si>
  <si>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</si>
  <si>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</si>
  <si>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</si>
  <si>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</si>
  <si>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</si>
  <si>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</si>
  <si>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</si>
  <si>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</si>
  <si>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</si>
  <si>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</si>
  <si>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</si>
  <si>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</si>
  <si>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</si>
  <si>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</si>
  <si>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</si>
  <si>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</si>
  <si>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</si>
  <si>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</si>
  <si>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</si>
  <si>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</si>
  <si>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</si>
  <si>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</si>
  <si>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</si>
  <si>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</si>
  <si>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</si>
  <si>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</si>
  <si>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</si>
  <si>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</si>
  <si>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</si>
  <si>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</si>
  <si>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</si>
  <si>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</si>
  <si>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</si>
  <si>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</si>
  <si>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</si>
  <si>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</si>
  <si>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</si>
  <si>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</si>
  <si>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</si>
  <si>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</si>
  <si>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</si>
  <si>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</si>
  <si>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</si>
  <si>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</si>
  <si>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</si>
  <si>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</si>
  <si>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</si>
  <si>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</si>
  <si>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</si>
  <si>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</si>
  <si>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</si>
  <si>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</si>
  <si>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</si>
  <si>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</si>
  <si>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</si>
  <si>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</si>
  <si>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</si>
  <si>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</si>
  <si>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</si>
  <si>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</si>
  <si>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</si>
  <si>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</si>
  <si>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</si>
  <si>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</si>
  <si>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</si>
  <si>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</si>
  <si>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</si>
  <si>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</si>
  <si>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</si>
  <si>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</si>
  <si>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</si>
  <si>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</si>
  <si>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</si>
  <si>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</si>
  <si>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</si>
  <si>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</si>
  <si>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</si>
  <si>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</si>
  <si>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</si>
  <si>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</si>
  <si>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</si>
  <si>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</si>
  <si>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</si>
  <si>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</si>
  <si>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</si>
  <si>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</si>
  <si>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</si>
  <si>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</si>
  <si>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</si>
  <si>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</si>
  <si>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</si>
  <si>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</si>
  <si>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</si>
  <si>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</si>
  <si>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</si>
  <si>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</si>
  <si>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</si>
  <si>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</si>
  <si>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</si>
  <si>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</si>
  <si>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</si>
  <si>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</si>
  <si>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</si>
  <si>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</si>
  <si>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</si>
  <si>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</si>
  <si>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</si>
  <si>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</si>
  <si>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</si>
  <si>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</si>
  <si>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</si>
  <si>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</si>
  <si>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</si>
  <si>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</si>
  <si>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</si>
  <si>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</si>
  <si>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</si>
  <si>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</si>
  <si>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</si>
  <si>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</si>
  <si>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</si>
  <si>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</si>
  <si>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</si>
  <si>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</si>
  <si>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</si>
  <si>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</si>
  <si>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</si>
  <si>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</si>
  <si>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</si>
  <si>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</si>
  <si>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</si>
  <si>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</si>
  <si>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</si>
  <si>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</si>
  <si>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</si>
  <si>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</si>
  <si>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</si>
  <si>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</si>
  <si>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</si>
  <si>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</si>
  <si>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</si>
  <si>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</si>
  <si>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</si>
  <si>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</si>
  <si>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</si>
  <si>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</si>
  <si>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</si>
  <si>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</si>
  <si>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</si>
  <si>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</si>
  <si>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</si>
  <si>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</si>
  <si>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</si>
  <si>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</si>
  <si>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</si>
  <si>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</si>
  <si>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</si>
  <si>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</si>
  <si>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</si>
  <si>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</si>
  <si>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</si>
  <si>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</si>
  <si>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</si>
  <si>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</si>
  <si>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</si>
  <si>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</si>
  <si>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</si>
  <si>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</si>
  <si>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</si>
  <si>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</si>
  <si>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</si>
  <si>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</si>
  <si>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</si>
  <si>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</si>
  <si>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</si>
  <si>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</si>
  <si>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</si>
  <si>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</si>
  <si>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</si>
  <si>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</si>
  <si>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</si>
  <si>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</si>
  <si>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</si>
  <si>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</si>
  <si>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</si>
  <si>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</si>
  <si>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</si>
  <si>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</si>
  <si>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</si>
  <si>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</si>
  <si>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</si>
  <si>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</si>
  <si>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</si>
  <si>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</si>
  <si>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</si>
  <si>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</si>
  <si>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</si>
  <si>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</si>
  <si>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</si>
  <si>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</si>
  <si>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</si>
  <si>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</si>
  <si>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</si>
  <si>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</si>
  <si>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</si>
  <si>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</si>
  <si>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</si>
  <si>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</si>
  <si>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</si>
  <si>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</si>
  <si>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</si>
  <si>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</si>
  <si>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</si>
  <si>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</si>
  <si>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</si>
  <si>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</si>
  <si>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</si>
  <si>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</si>
  <si>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</si>
  <si>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</si>
  <si>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</si>
  <si>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</si>
  <si>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</si>
  <si>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</si>
  <si>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</si>
  <si>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</si>
  <si>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</si>
  <si>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</si>
  <si>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</si>
  <si>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</si>
  <si>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</si>
  <si>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</si>
  <si>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</si>
  <si>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</si>
  <si>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</si>
  <si>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</si>
  <si>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</si>
  <si>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</si>
  <si>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</si>
  <si>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</si>
  <si>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</si>
  <si>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</si>
  <si>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</si>
  <si>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</si>
  <si>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</si>
  <si>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</si>
  <si>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</si>
  <si>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</si>
  <si>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</si>
  <si>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</si>
  <si>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</si>
  <si>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</si>
  <si>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</si>
  <si>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</si>
  <si>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</si>
  <si>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</si>
  <si>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</si>
  <si>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</si>
  <si>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</si>
  <si>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</si>
  <si>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</si>
  <si>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</si>
  <si>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</si>
  <si>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</si>
  <si>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</si>
  <si>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</si>
  <si>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</si>
  <si>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</si>
  <si>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</si>
  <si>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</si>
  <si>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</si>
  <si>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</si>
  <si>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</si>
  <si>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</si>
  <si>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</si>
  <si>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</si>
  <si>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</si>
  <si>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</si>
  <si>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</si>
  <si>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</si>
  <si>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</si>
  <si>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</si>
  <si>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</si>
  <si>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</si>
  <si>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</si>
  <si>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</si>
  <si>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</si>
  <si>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</si>
  <si>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</si>
  <si>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</si>
  <si>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</si>
  <si>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</si>
  <si>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</si>
  <si>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</si>
  <si>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</si>
  <si>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</si>
  <si>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</si>
  <si>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</si>
  <si>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</si>
  <si>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</si>
  <si>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</si>
  <si>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</si>
  <si>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</si>
  <si>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</si>
  <si>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</si>
  <si>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</si>
  <si>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</si>
  <si>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</si>
  <si>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</si>
  <si>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</si>
  <si>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</si>
  <si>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</si>
  <si>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</si>
  <si>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</si>
  <si>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</si>
  <si>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</si>
  <si>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</si>
  <si>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</si>
  <si>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</si>
  <si>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</si>
  <si>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</si>
  <si>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</si>
  <si>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</si>
  <si>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</si>
  <si>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</si>
  <si>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</si>
  <si>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</si>
  <si>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</si>
  <si>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</si>
  <si>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</si>
  <si>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</si>
  <si>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</si>
  <si>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</si>
  <si>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</si>
  <si>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</si>
  <si>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</si>
  <si>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</si>
  <si>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</si>
  <si>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</si>
  <si>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</si>
  <si>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</si>
  <si>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</si>
  <si>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</si>
  <si>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</si>
  <si>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</si>
  <si>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</si>
  <si>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</si>
  <si>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</si>
  <si>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</si>
  <si>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</si>
  <si>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</si>
  <si>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</si>
  <si>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</si>
  <si>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</si>
  <si>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</si>
  <si>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</si>
  <si>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</si>
  <si>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</si>
  <si>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</si>
  <si>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</si>
  <si>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</si>
  <si>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</si>
  <si>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</si>
  <si>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</si>
  <si>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</si>
  <si>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</si>
  <si>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</si>
  <si>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</si>
  <si>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</si>
  <si>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</si>
  <si>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</si>
  <si>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</si>
  <si>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</si>
  <si>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</si>
  <si>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</si>
  <si>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</si>
  <si>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</si>
  <si>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</si>
  <si>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</si>
  <si>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</si>
  <si>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</si>
  <si>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</si>
  <si>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</si>
  <si>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</si>
  <si>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</si>
  <si>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</si>
  <si>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</si>
  <si>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</si>
  <si>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</si>
  <si>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</si>
  <si>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</si>
  <si>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</si>
  <si>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</si>
  <si>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</si>
  <si>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</si>
  <si>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</si>
  <si>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</si>
  <si>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</si>
  <si>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</si>
  <si>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</si>
  <si>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</si>
  <si>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</si>
  <si>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</si>
  <si>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</si>
  <si>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</si>
  <si>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</si>
  <si>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</si>
  <si>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</si>
  <si>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</si>
  <si>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</si>
  <si>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</si>
  <si>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</si>
  <si>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</si>
  <si>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</si>
  <si>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</si>
  <si>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</si>
  <si>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</si>
  <si>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</si>
  <si>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</si>
  <si>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</si>
  <si>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</si>
  <si>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</si>
  <si>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</si>
  <si>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</si>
  <si>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</si>
  <si>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</si>
  <si>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</si>
  <si>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</si>
  <si>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</si>
  <si>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</si>
  <si>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</si>
  <si>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</si>
  <si>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</si>
  <si>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</si>
  <si>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</si>
  <si>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</si>
  <si>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</si>
  <si>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</si>
  <si>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</si>
  <si>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</si>
  <si>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</si>
  <si>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</si>
  <si>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</si>
  <si>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</si>
  <si>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</si>
  <si>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</si>
  <si>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</si>
  <si>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</si>
  <si>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</si>
  <si>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</si>
  <si>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</si>
  <si>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</si>
  <si>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</si>
  <si>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</si>
  <si>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</si>
  <si>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</si>
  <si>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</si>
  <si>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</si>
  <si>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</si>
  <si>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</si>
  <si>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</si>
  <si>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</si>
  <si>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</si>
  <si>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</si>
  <si>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</si>
  <si>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</si>
  <si>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</si>
  <si>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</si>
  <si>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</si>
  <si>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</si>
  <si>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</si>
  <si>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</si>
  <si>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</si>
  <si>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</si>
  <si>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</si>
  <si>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</si>
  <si>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</si>
  <si>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</si>
  <si>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</si>
  <si>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</si>
  <si>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</si>
  <si>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</si>
  <si>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</si>
  <si>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</si>
  <si>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</si>
  <si>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</si>
  <si>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</si>
  <si>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</si>
  <si>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</si>
  <si>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</si>
  <si>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</si>
  <si>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</si>
  <si>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</si>
  <si>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</si>
  <si>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</si>
  <si>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</si>
  <si>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</si>
  <si>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</si>
  <si>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</si>
  <si>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</si>
  <si>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</si>
  <si>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</si>
  <si>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</si>
  <si>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</si>
  <si>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</si>
  <si>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</si>
  <si>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</si>
  <si>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</si>
  <si>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</si>
  <si>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</si>
  <si>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</si>
  <si>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</si>
  <si>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</si>
  <si>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</si>
  <si>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</si>
  <si>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</si>
  <si>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</si>
  <si>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</si>
  <si>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</si>
  <si>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</si>
  <si>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</si>
  <si>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</si>
  <si>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</si>
  <si>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</si>
  <si>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</si>
  <si>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</si>
  <si>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</si>
  <si>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</si>
  <si>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</si>
  <si>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</si>
  <si>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</si>
  <si>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</si>
  <si>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</si>
  <si>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</si>
  <si>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</si>
  <si>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</si>
  <si>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</si>
  <si>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</si>
  <si>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</si>
  <si>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</si>
  <si>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</si>
  <si>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</si>
  <si>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</si>
  <si>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</si>
  <si>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</si>
  <si>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</si>
  <si>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</si>
  <si>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</si>
  <si>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</si>
  <si>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</si>
  <si>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</si>
  <si>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</si>
  <si>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</si>
  <si>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</si>
  <si>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</si>
  <si>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</si>
  <si>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</si>
  <si>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</si>
  <si>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</si>
  <si>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</si>
  <si>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</si>
  <si>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</si>
  <si>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</si>
  <si>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</si>
  <si>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</si>
  <si>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</si>
  <si>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</si>
  <si>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</si>
  <si>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</si>
  <si>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</si>
  <si>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</si>
  <si>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</si>
  <si>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</si>
  <si>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</si>
  <si>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</si>
  <si>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</si>
  <si>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</si>
  <si>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</si>
  <si>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</si>
  <si>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</si>
  <si>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</si>
  <si>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</si>
  <si>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</si>
  <si>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</si>
  <si>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</si>
  <si>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</si>
  <si>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</si>
  <si>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</si>
  <si>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</si>
  <si>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</si>
  <si>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</si>
  <si>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</si>
  <si>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</si>
  <si>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</si>
  <si>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</si>
  <si>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</si>
  <si>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</si>
  <si>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</si>
  <si>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</si>
  <si>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</si>
  <si>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</si>
  <si>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</si>
  <si>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</si>
  <si>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</si>
  <si>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</si>
  <si>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</si>
  <si>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</si>
  <si>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</si>
  <si>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</si>
  <si>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</si>
  <si>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</si>
  <si>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</si>
  <si>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</si>
  <si>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</si>
  <si>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</si>
  <si>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</si>
  <si>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</si>
  <si>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</si>
  <si>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</si>
  <si>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</si>
  <si>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</si>
  <si>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</si>
  <si>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</si>
  <si>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</si>
  <si>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</si>
  <si>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</si>
  <si>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</si>
  <si>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</si>
  <si>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</si>
  <si>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</si>
  <si>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</si>
  <si>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</si>
  <si>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</si>
  <si>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</si>
  <si>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</si>
  <si>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</si>
  <si>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</si>
  <si>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</si>
  <si>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</si>
  <si>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</si>
  <si>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</si>
  <si>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</si>
  <si>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</si>
  <si>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</si>
  <si>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</si>
  <si>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</si>
  <si>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</si>
  <si>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</si>
  <si>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</si>
  <si>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</si>
  <si>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</si>
  <si>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</si>
  <si>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</si>
  <si>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</si>
  <si>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</si>
  <si>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</si>
  <si>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</si>
  <si>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</si>
  <si>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</si>
  <si>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</si>
  <si>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</si>
  <si>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</si>
  <si>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</si>
  <si>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</si>
  <si>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</si>
  <si>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</si>
  <si>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</si>
  <si>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</si>
  <si>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</si>
  <si>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</si>
  <si>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</si>
  <si>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</si>
  <si>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</si>
  <si>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</si>
  <si>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</si>
  <si>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</si>
  <si>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</si>
  <si>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</si>
  <si>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</si>
  <si>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</si>
  <si>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</si>
  <si>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</si>
  <si>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</si>
  <si>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</si>
  <si>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</si>
  <si>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</si>
  <si>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</si>
  <si>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</si>
  <si>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</si>
  <si>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</si>
  <si>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</si>
  <si>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</si>
  <si>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</si>
  <si>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</si>
  <si>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</si>
  <si>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</si>
  <si>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</si>
  <si>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</si>
  <si>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</si>
  <si>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</si>
  <si>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</si>
  <si>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</si>
  <si>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</si>
  <si>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</si>
  <si>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</si>
  <si>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</si>
  <si>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</si>
  <si>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</si>
  <si>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</si>
  <si>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</si>
  <si>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</si>
  <si>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</si>
  <si>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</si>
  <si>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</si>
  <si>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</si>
  <si>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</si>
  <si>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</si>
  <si>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</si>
  <si>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</si>
  <si>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</si>
  <si>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</si>
  <si>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</si>
  <si>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</si>
  <si>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</si>
  <si>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</si>
  <si>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</si>
  <si>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</si>
  <si>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</si>
  <si>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</si>
  <si>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</si>
  <si>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</si>
  <si>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</si>
  <si>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</si>
  <si>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</si>
  <si>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</si>
  <si>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</si>
  <si>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</si>
  <si>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</si>
  <si>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</si>
  <si>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</si>
  <si>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</si>
  <si>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</si>
  <si>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</si>
  <si>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</si>
  <si>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</si>
  <si>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</si>
  <si>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</si>
  <si>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</si>
  <si>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</si>
  <si>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</si>
  <si>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</si>
  <si>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</si>
  <si>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</si>
  <si>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</si>
  <si>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</si>
  <si>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</si>
  <si>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</si>
  <si>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</si>
  <si>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</si>
  <si>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</si>
  <si>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</si>
  <si>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</si>
  <si>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</si>
  <si>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</si>
  <si>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</si>
  <si>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</si>
  <si>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</si>
  <si>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</si>
  <si>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</si>
  <si>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</si>
  <si>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</si>
  <si>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</si>
  <si>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</si>
  <si>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</si>
  <si>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</si>
  <si>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</si>
  <si>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</si>
  <si>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</si>
  <si>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</si>
  <si>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</si>
  <si>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</si>
  <si>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</si>
  <si>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</si>
  <si>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</si>
  <si>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</si>
  <si>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</si>
  <si>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</si>
  <si>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</si>
  <si>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</si>
  <si>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</si>
  <si>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</si>
  <si>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</si>
  <si>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</si>
  <si>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</si>
  <si>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</si>
  <si>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</si>
  <si>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</si>
  <si>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</si>
  <si>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</si>
  <si>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</si>
  <si>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</si>
  <si>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</si>
  <si>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</si>
  <si>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</si>
  <si>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</si>
  <si>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</si>
  <si>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</si>
  <si>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</si>
  <si>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</si>
  <si>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</si>
  <si>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</si>
  <si>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</si>
  <si>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</si>
  <si>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</si>
  <si>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</si>
  <si>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</si>
  <si>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</si>
  <si>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</si>
  <si>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</si>
  <si>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</si>
  <si>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</si>
  <si>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</si>
  <si>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</si>
  <si>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</si>
  <si>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</si>
  <si>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</si>
  <si>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</si>
  <si>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</si>
  <si>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</si>
  <si>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</si>
  <si>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</si>
  <si>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</si>
  <si>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</si>
  <si>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</si>
  <si>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</si>
  <si>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</si>
  <si>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</si>
  <si>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</si>
  <si>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</si>
  <si>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</si>
  <si>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</si>
  <si>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</si>
  <si>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</si>
  <si>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</si>
  <si>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</si>
  <si>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</si>
  <si>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</si>
  <si>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</si>
  <si>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</si>
  <si>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</si>
  <si>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</si>
  <si>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</si>
  <si>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</si>
  <si>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</si>
  <si>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</si>
  <si>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</si>
  <si>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</si>
  <si>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</si>
  <si>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</si>
  <si>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</si>
  <si>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</si>
  <si>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</si>
  <si>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</si>
  <si>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</si>
  <si>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</si>
  <si>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</si>
  <si>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</si>
  <si>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</si>
  <si>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</si>
  <si>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</si>
  <si>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</si>
  <si>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</si>
  <si>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</si>
  <si>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</si>
  <si>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</si>
  <si>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</si>
  <si>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</si>
  <si>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</si>
  <si>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</si>
  <si>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</si>
  <si>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</si>
  <si>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</si>
  <si>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</si>
  <si>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</si>
  <si>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</si>
  <si>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</si>
  <si>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</si>
  <si>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</si>
  <si>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</si>
  <si>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</si>
  <si>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</si>
  <si>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</si>
  <si>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</si>
  <si>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</si>
  <si>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</si>
  <si>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</si>
  <si>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</si>
  <si>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</si>
  <si>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</si>
  <si>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</si>
  <si>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</si>
  <si>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</si>
  <si>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</si>
  <si>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</si>
  <si>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</si>
  <si>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</si>
  <si>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</si>
  <si>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</si>
  <si>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</si>
  <si>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</si>
  <si>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</si>
  <si>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</si>
  <si>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</si>
  <si>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</si>
  <si>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</si>
  <si>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</si>
  <si>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</si>
  <si>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</si>
  <si>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</si>
  <si>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</si>
  <si>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</si>
  <si>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</si>
  <si>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</si>
  <si>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</si>
  <si>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</si>
  <si>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</si>
  <si>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</si>
  <si>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</si>
  <si>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</si>
  <si>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</si>
  <si>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</si>
  <si>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</si>
  <si>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</si>
  <si>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</si>
  <si>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</si>
  <si>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</si>
  <si>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</si>
  <si>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</si>
  <si>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</si>
  <si>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</si>
  <si>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</si>
  <si>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</si>
  <si>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</si>
  <si>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</si>
  <si>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</si>
  <si>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</si>
  <si>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</si>
  <si>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</si>
  <si>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</si>
  <si>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</si>
  <si>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</si>
  <si>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</si>
  <si>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</si>
  <si>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</si>
  <si>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</si>
  <si>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</si>
  <si>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</si>
  <si>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</si>
  <si>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</si>
  <si>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</si>
  <si>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</si>
  <si>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</si>
  <si>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</si>
  <si>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</si>
  <si>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</si>
  <si>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</si>
  <si>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</si>
  <si>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</si>
  <si>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</si>
  <si>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</si>
  <si>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</si>
  <si>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</si>
  <si>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</si>
  <si>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</si>
  <si>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</si>
  <si>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</si>
  <si>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</si>
  <si>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</si>
  <si>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</si>
  <si>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</si>
  <si>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</si>
  <si>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</si>
  <si>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</si>
  <si>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</si>
  <si>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</si>
  <si>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</si>
  <si>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</si>
  <si>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</si>
  <si>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</si>
  <si>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</si>
  <si>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</si>
  <si>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</si>
  <si>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</si>
  <si>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</si>
  <si>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</si>
  <si>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</si>
  <si>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</si>
  <si>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</si>
  <si>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</si>
  <si>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</si>
  <si>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</si>
  <si>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</si>
  <si>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</si>
  <si>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</si>
  <si>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</si>
  <si>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</si>
  <si>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</si>
  <si>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</si>
  <si>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</si>
  <si>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</si>
  <si>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</si>
  <si>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</si>
  <si>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</si>
  <si>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</si>
  <si>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</si>
  <si>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</si>
  <si>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</si>
  <si>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</si>
  <si>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</si>
  <si>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</si>
  <si>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</si>
  <si>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</si>
  <si>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</si>
  <si>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</si>
  <si>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</si>
  <si>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</si>
  <si>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</si>
  <si>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</si>
  <si>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</si>
  <si>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</si>
  <si>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</si>
  <si>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</si>
  <si>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</si>
  <si>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</si>
  <si>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</si>
  <si>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</si>
  <si>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</si>
  <si>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</si>
  <si>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</si>
  <si>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</si>
  <si>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</si>
  <si>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</si>
  <si>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</si>
  <si>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</si>
  <si>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</si>
  <si>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</si>
  <si>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</si>
  <si>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</si>
  <si>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</si>
  <si>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</si>
  <si>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</si>
  <si>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</si>
  <si>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</si>
  <si>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</si>
  <si>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</si>
  <si>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</si>
  <si>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</si>
  <si>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</si>
  <si>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</si>
  <si>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</si>
  <si>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</si>
  <si>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</si>
  <si>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</si>
  <si>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</si>
  <si>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</si>
  <si>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</si>
  <si>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</si>
  <si>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</si>
  <si>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</si>
  <si>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</si>
  <si>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</si>
  <si>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</si>
  <si>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</si>
  <si>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</si>
  <si>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</si>
  <si>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</si>
  <si>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</si>
  <si>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</si>
  <si>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</si>
  <si>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</si>
  <si>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</si>
  <si>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</si>
  <si>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</si>
  <si>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</si>
  <si>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</si>
  <si>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</si>
  <si>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</si>
  <si>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</si>
  <si>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</si>
  <si>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</si>
  <si>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</si>
  <si>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</si>
  <si>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</si>
  <si>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</si>
  <si>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</si>
  <si>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</si>
  <si>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</si>
  <si>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</si>
  <si>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</si>
  <si>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</si>
  <si>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</si>
  <si>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</si>
  <si>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</si>
  <si>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</si>
  <si>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</si>
  <si>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</si>
  <si>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</si>
  <si>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</si>
  <si>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</si>
  <si>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</si>
  <si>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</si>
  <si>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</si>
  <si>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</si>
  <si>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</si>
  <si>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</si>
  <si>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</si>
  <si>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</si>
  <si>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</si>
  <si>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</si>
  <si>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</si>
  <si>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</si>
  <si>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</si>
  <si>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</si>
  <si>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</si>
  <si>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</si>
  <si>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</si>
  <si>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</si>
  <si>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</si>
  <si>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</si>
  <si>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</si>
  <si>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</si>
  <si>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</si>
  <si>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</si>
  <si>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</si>
  <si>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</si>
  <si>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</si>
  <si>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</si>
  <si>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</si>
  <si>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</si>
  <si>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</si>
  <si>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</si>
  <si>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</si>
  <si>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</si>
  <si>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</si>
  <si>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</si>
  <si>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</si>
  <si>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</si>
  <si>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</si>
  <si>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</si>
  <si>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</si>
  <si>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</si>
  <si>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</si>
  <si>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</si>
  <si>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</si>
  <si>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</si>
  <si>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</si>
  <si>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</si>
  <si>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</si>
  <si>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</si>
  <si>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</si>
  <si>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</si>
  <si>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</si>
  <si>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</si>
  <si>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</si>
  <si>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</si>
  <si>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</si>
  <si>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</si>
  <si>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</si>
  <si>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</si>
  <si>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</si>
  <si>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</si>
  <si>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</si>
  <si>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</si>
  <si>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</si>
  <si>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</si>
  <si>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</si>
  <si>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</si>
  <si>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</si>
  <si>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</si>
  <si>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</si>
  <si>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</si>
  <si>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</si>
  <si>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</si>
  <si>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</si>
  <si>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</si>
  <si>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</si>
  <si>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</si>
  <si>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</si>
  <si>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</si>
  <si>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</si>
  <si>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</si>
  <si>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</si>
  <si>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</si>
  <si>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</si>
  <si>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</si>
  <si>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</si>
  <si>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</si>
  <si>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</si>
  <si>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</si>
  <si>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</si>
  <si>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</si>
  <si>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</si>
  <si>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</si>
  <si>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</si>
  <si>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</si>
  <si>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</si>
  <si>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</si>
  <si>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</si>
  <si>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</si>
  <si>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</si>
  <si>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</si>
  <si>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</si>
  <si>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</si>
  <si>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</si>
  <si>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</si>
  <si>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</si>
  <si>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</si>
  <si>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</si>
  <si>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</si>
  <si>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</si>
  <si>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</si>
  <si>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</si>
  <si>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</si>
  <si>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</si>
  <si>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</si>
  <si>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</si>
  <si>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</si>
  <si>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</si>
  <si>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</si>
  <si>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</si>
  <si>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</si>
  <si>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</si>
  <si>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</si>
  <si>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</si>
  <si>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</si>
  <si>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</si>
  <si>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</si>
  <si>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</si>
  <si>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</si>
  <si>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</si>
  <si>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</si>
  <si>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</si>
  <si>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</si>
  <si>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</si>
  <si>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</si>
  <si>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</si>
  <si>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</si>
  <si>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</si>
  <si>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</si>
  <si>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</si>
  <si>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</si>
  <si>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</si>
  <si>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</si>
  <si>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</si>
  <si>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</si>
  <si>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</si>
  <si>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</si>
  <si>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</si>
  <si>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</si>
  <si>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</si>
  <si>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</si>
  <si>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</si>
  <si>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</si>
  <si>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</si>
  <si>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</si>
  <si>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</si>
  <si>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</si>
  <si>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</si>
  <si>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</si>
  <si>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</si>
  <si>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</si>
  <si>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</si>
  <si>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</si>
  <si>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</si>
  <si>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</si>
  <si>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</si>
  <si>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</si>
  <si>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</si>
  <si>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</si>
  <si>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</si>
  <si>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</si>
  <si>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</si>
  <si>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</si>
  <si>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</si>
  <si>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</si>
  <si>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</si>
  <si>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</si>
  <si>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</si>
  <si>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</si>
  <si>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</si>
  <si>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</si>
  <si>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</si>
  <si>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</si>
  <si>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</si>
  <si>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</si>
  <si>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</si>
  <si>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</si>
  <si>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</si>
  <si>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</si>
  <si>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</si>
  <si>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</si>
  <si>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</si>
  <si>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</si>
  <si>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</si>
  <si>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</si>
  <si>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</si>
  <si>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</si>
  <si>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</si>
  <si>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</si>
  <si>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</si>
  <si>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</si>
  <si>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</si>
  <si>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</si>
  <si>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</si>
  <si>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</si>
  <si>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</si>
  <si>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</si>
  <si>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</si>
  <si>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</si>
  <si>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</si>
  <si>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</si>
  <si>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</si>
  <si>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</si>
  <si>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</si>
  <si>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</si>
  <si>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</si>
  <si>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</si>
  <si>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</si>
  <si>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</si>
  <si>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</si>
  <si>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</si>
  <si>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</si>
  <si>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</si>
  <si>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</si>
  <si>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</si>
  <si>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</si>
  <si>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</si>
  <si>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</si>
  <si>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</si>
  <si>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</si>
  <si>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</si>
  <si>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</si>
  <si>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</si>
  <si>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</si>
  <si>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</si>
  <si>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</si>
  <si>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</si>
  <si>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</si>
  <si>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</si>
  <si>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</si>
  <si>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</si>
  <si>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</si>
  <si>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</si>
  <si>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</si>
  <si>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</si>
  <si>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</si>
  <si>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</si>
  <si>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</si>
  <si>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</si>
  <si>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</si>
  <si>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</si>
  <si>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</si>
  <si>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</si>
  <si>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</si>
  <si>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</si>
  <si>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</si>
  <si>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</si>
  <si>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</si>
  <si>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</si>
  <si>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</si>
  <si>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</si>
  <si>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</si>
  <si>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</si>
  <si>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</si>
  <si>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</si>
  <si>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</si>
  <si>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</si>
  <si>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</si>
  <si>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</si>
  <si>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</si>
  <si>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</si>
  <si>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</si>
  <si>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</si>
  <si>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</si>
  <si>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</si>
  <si>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</si>
  <si>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</si>
  <si>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</si>
  <si>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</si>
  <si>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</si>
  <si>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</si>
  <si>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</si>
  <si>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</si>
  <si>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</si>
  <si>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</si>
  <si>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</si>
  <si>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</si>
  <si>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</si>
  <si>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</si>
  <si>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</si>
  <si>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</si>
  <si>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</si>
  <si>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</si>
  <si>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</si>
  <si>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</si>
  <si>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</si>
  <si>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</si>
  <si>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</si>
  <si>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</si>
  <si>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</si>
  <si>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</si>
  <si>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</si>
  <si>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</si>
  <si>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</si>
  <si>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</si>
  <si>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</si>
  <si>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</si>
  <si>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</si>
  <si>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</si>
  <si>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</si>
  <si>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</si>
  <si>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</si>
  <si>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</si>
  <si>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</si>
  <si>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</si>
  <si>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</si>
  <si>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</si>
  <si>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</si>
  <si>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</si>
  <si>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</si>
  <si>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</si>
  <si>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</si>
  <si>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</si>
  <si>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</si>
  <si>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</si>
  <si>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</si>
  <si>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</si>
  <si>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</si>
  <si>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</si>
  <si>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</si>
  <si>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</si>
  <si>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</si>
  <si>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</si>
  <si>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</si>
  <si>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</si>
  <si>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</si>
  <si>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</si>
  <si>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</si>
  <si>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</si>
  <si>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</si>
  <si>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</si>
  <si>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</si>
  <si>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</si>
  <si>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</si>
  <si>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</si>
  <si>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</si>
  <si>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</si>
  <si>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</si>
  <si>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</si>
  <si>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</si>
  <si>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</si>
  <si>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</si>
  <si>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</si>
  <si>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</si>
  <si>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</si>
  <si>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</si>
  <si>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</si>
  <si>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</si>
  <si>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</si>
  <si>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</si>
  <si>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</si>
  <si>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</si>
  <si>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</si>
  <si>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</si>
  <si>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</si>
  <si>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</si>
  <si>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</si>
  <si>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</si>
  <si>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</si>
  <si>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</si>
  <si>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</si>
  <si>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</si>
  <si>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</si>
  <si>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</si>
  <si>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</si>
  <si>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</si>
  <si>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</si>
  <si>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</si>
  <si>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</si>
  <si>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</si>
  <si>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</si>
  <si>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</si>
  <si>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</si>
  <si>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</si>
  <si>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</si>
  <si>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</si>
  <si>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</si>
  <si>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</si>
  <si>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</si>
  <si>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</si>
  <si>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</si>
  <si>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</si>
  <si>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</si>
  <si>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</si>
  <si>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</si>
  <si>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</si>
  <si>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</si>
  <si>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</si>
  <si>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</si>
  <si>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</si>
  <si>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</si>
  <si>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</si>
  <si>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</si>
  <si>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</si>
  <si>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</si>
  <si>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</si>
  <si>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</si>
  <si>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</si>
  <si>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</si>
  <si>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</si>
  <si>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</si>
  <si>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</si>
  <si>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</si>
  <si>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</si>
  <si>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</si>
  <si>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</si>
  <si>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</si>
  <si>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</si>
  <si>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</si>
  <si>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</si>
  <si>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</si>
  <si>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</si>
  <si>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</si>
  <si>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</si>
  <si>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</si>
  <si>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</si>
  <si>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</si>
  <si>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</si>
  <si>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</si>
  <si>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</si>
  <si>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</si>
  <si>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</si>
  <si>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</si>
  <si>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</si>
  <si>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</si>
  <si>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</si>
  <si>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</si>
  <si>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</si>
  <si>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</si>
  <si>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</si>
  <si>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</si>
  <si>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</si>
  <si>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</si>
  <si>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</si>
  <si>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</si>
  <si>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</si>
  <si>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</si>
  <si>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</si>
  <si>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</si>
  <si>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</si>
  <si>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</si>
  <si>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</si>
  <si>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</si>
  <si>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</si>
  <si>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</si>
  <si>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</si>
  <si>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</si>
  <si>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</si>
  <si>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</si>
  <si>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</si>
  <si>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</si>
  <si>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</si>
  <si>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</si>
  <si>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</si>
  <si>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</si>
  <si>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</si>
  <si>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</si>
  <si>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</si>
  <si>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</si>
  <si>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</si>
  <si>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</si>
  <si>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</si>
  <si>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</si>
  <si>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</si>
  <si>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</si>
  <si>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</si>
  <si>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</si>
  <si>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</si>
  <si>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</si>
  <si>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</si>
  <si>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</si>
  <si>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</si>
  <si>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</si>
  <si>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</si>
  <si>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</si>
  <si>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</si>
  <si>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</si>
  <si>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</si>
  <si>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</si>
  <si>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</si>
  <si>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</si>
  <si>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</si>
  <si>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</si>
  <si>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</si>
  <si>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</si>
  <si>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</si>
  <si>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</si>
  <si>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</si>
  <si>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</si>
  <si>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</si>
  <si>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</si>
  <si>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</si>
  <si>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</si>
  <si>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</si>
  <si>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</si>
  <si>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</si>
  <si>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</si>
  <si>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</si>
  <si>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</si>
  <si>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</si>
  <si>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</si>
  <si>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</si>
  <si>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</si>
  <si>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</si>
  <si>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</si>
  <si>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</si>
  <si>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</si>
  <si>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</si>
  <si>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</si>
  <si>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</si>
  <si>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</si>
  <si>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</si>
  <si>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</si>
  <si>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</si>
  <si>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</si>
  <si>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</si>
  <si>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</si>
  <si>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</si>
  <si>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</si>
  <si>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</si>
  <si>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</si>
  <si>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</si>
  <si>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</si>
  <si>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</si>
  <si>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</si>
  <si>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</si>
  <si>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</si>
  <si>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</si>
  <si>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</si>
  <si>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</si>
  <si>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</si>
  <si>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</si>
  <si>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</si>
  <si>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</si>
  <si>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</si>
  <si>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</si>
  <si>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</si>
  <si>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</si>
  <si>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</si>
  <si>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</si>
  <si>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</si>
  <si>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</si>
  <si>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</si>
  <si>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</si>
  <si>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</si>
  <si>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</si>
  <si>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</si>
  <si>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</si>
  <si>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</si>
  <si>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</si>
  <si>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</si>
  <si>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</si>
  <si>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</si>
  <si>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</si>
  <si>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</si>
  <si>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</si>
  <si>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</si>
  <si>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</si>
  <si>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</si>
  <si>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</si>
  <si>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</si>
  <si>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</si>
  <si>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</si>
  <si>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</si>
  <si>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</si>
  <si>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</si>
  <si>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</si>
  <si>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</si>
  <si>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</si>
  <si>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</si>
  <si>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</si>
  <si>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</si>
  <si>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</si>
  <si>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</si>
  <si>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</si>
  <si>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</si>
  <si>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</si>
  <si>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</si>
  <si>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</si>
  <si>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</si>
  <si>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</si>
  <si>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</si>
  <si>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</si>
  <si>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</si>
  <si>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</si>
  <si>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</si>
  <si>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</si>
  <si>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</si>
  <si>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</si>
  <si>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</si>
  <si>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</si>
  <si>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</si>
  <si>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</si>
  <si>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</si>
  <si>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</si>
  <si>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</si>
  <si>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</si>
  <si>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</si>
  <si>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</si>
  <si>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</si>
  <si>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</si>
  <si>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</si>
  <si>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</si>
  <si>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</si>
  <si>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</si>
  <si>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</si>
  <si>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</si>
  <si>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</si>
  <si>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</si>
  <si>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</si>
  <si>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</si>
  <si>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</si>
  <si>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</si>
  <si>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</si>
  <si>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</si>
  <si>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</si>
  <si>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</si>
  <si>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</si>
  <si>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</si>
  <si>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</si>
  <si>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</si>
  <si>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</si>
  <si>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</si>
  <si>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</si>
  <si>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</si>
  <si>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</si>
  <si>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</si>
  <si>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</si>
  <si>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</si>
  <si>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</si>
  <si>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</si>
  <si>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</si>
  <si>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</si>
  <si>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</si>
  <si>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</si>
  <si>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</si>
  <si>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</si>
  <si>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</si>
  <si>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</si>
  <si>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</si>
  <si>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</si>
  <si>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</si>
  <si>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</si>
  <si>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</si>
  <si>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</si>
  <si>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</si>
  <si>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</si>
  <si>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</si>
  <si>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</si>
  <si>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</si>
  <si>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</si>
  <si>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</si>
  <si>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</si>
  <si>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</si>
  <si>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</si>
  <si>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</si>
  <si>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</si>
  <si>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</si>
  <si>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</si>
  <si>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</si>
  <si>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</si>
  <si>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</si>
  <si>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</si>
  <si>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</si>
  <si>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</si>
  <si>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</si>
  <si>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</si>
  <si>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</si>
  <si>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</si>
  <si>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</si>
  <si>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</si>
  <si>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</si>
  <si>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</si>
  <si>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</si>
  <si>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</si>
  <si>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</si>
  <si>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</si>
  <si>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</si>
  <si>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</si>
  <si>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</si>
  <si>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</si>
  <si>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</si>
  <si>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</si>
  <si>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</si>
  <si>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</si>
  <si>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</si>
  <si>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</si>
  <si>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</si>
  <si>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</si>
  <si>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</si>
  <si>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</si>
  <si>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</si>
  <si>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</si>
  <si>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</si>
  <si>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</si>
  <si>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</si>
  <si>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</si>
  <si>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</si>
  <si>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</si>
  <si>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</si>
  <si>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</si>
  <si>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</si>
  <si>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</si>
  <si>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</si>
  <si>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</si>
  <si>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</si>
  <si>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</si>
  <si>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</si>
  <si>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</si>
  <si>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</si>
  <si>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</si>
  <si>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</si>
  <si>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</si>
  <si>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</si>
  <si>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</si>
  <si>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</si>
  <si>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</si>
  <si>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</si>
  <si>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</si>
  <si>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</si>
  <si>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</si>
  <si>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</si>
  <si>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</si>
  <si>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</si>
  <si>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</si>
  <si>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</si>
  <si>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</si>
  <si>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</si>
  <si>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</si>
  <si>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</si>
  <si>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</si>
  <si>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</si>
  <si>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</si>
  <si>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</si>
  <si>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</si>
  <si>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</si>
  <si>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</si>
  <si>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</si>
  <si>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</si>
  <si>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</si>
  <si>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</si>
  <si>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</si>
  <si>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</si>
  <si>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</si>
  <si>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</si>
  <si>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</si>
  <si>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</si>
  <si>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</si>
  <si>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</si>
  <si>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</si>
  <si>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</si>
  <si>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</si>
  <si>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</si>
  <si>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</si>
  <si>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</si>
  <si>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</si>
  <si>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</si>
  <si>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</si>
  <si>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</si>
  <si>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</si>
  <si>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</si>
  <si>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</si>
  <si>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</si>
  <si>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</si>
  <si>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</si>
  <si>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</si>
  <si>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</si>
  <si>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</si>
  <si>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</si>
  <si>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</si>
  <si>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</si>
  <si>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</si>
  <si>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</si>
  <si>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</si>
  <si>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</si>
  <si>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</si>
  <si>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</si>
  <si>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</si>
  <si>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</si>
  <si>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</si>
  <si>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</si>
  <si>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</si>
  <si>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</si>
  <si>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</si>
  <si>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</si>
  <si>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</si>
  <si>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</si>
  <si>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</si>
  <si>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</si>
  <si>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</si>
  <si>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</si>
  <si>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</si>
  <si>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</si>
  <si>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</si>
  <si>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</si>
  <si>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</si>
  <si>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</si>
  <si>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</si>
  <si>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</si>
  <si>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</si>
  <si>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</si>
  <si>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</si>
  <si>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</si>
  <si>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</si>
  <si>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</si>
  <si>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</si>
  <si>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</si>
  <si>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</si>
  <si>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</si>
  <si>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</si>
  <si>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</si>
  <si>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</si>
  <si>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</si>
  <si>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</si>
  <si>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</si>
  <si>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</si>
  <si>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</si>
  <si>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</si>
  <si>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</si>
  <si>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</si>
  <si>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</si>
  <si>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</si>
  <si>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</si>
  <si>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</si>
  <si>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</si>
  <si>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</si>
  <si>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</si>
  <si>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</si>
  <si>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</si>
  <si>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</si>
  <si>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</si>
  <si>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</si>
  <si>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</si>
  <si>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</si>
  <si>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</si>
  <si>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</si>
  <si>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</si>
  <si>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</si>
  <si>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</si>
  <si>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</si>
  <si>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</si>
  <si>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</si>
  <si>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</si>
  <si>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</si>
  <si>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</si>
  <si>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</si>
  <si>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</si>
  <si>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</si>
  <si>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</si>
  <si>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</si>
  <si>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</si>
  <si>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</si>
  <si>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</si>
  <si>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</si>
  <si>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</si>
  <si>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</si>
  <si>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</si>
  <si>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</si>
  <si>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</si>
  <si>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</si>
  <si>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</si>
  <si>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</si>
  <si>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</si>
  <si>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</si>
  <si>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</si>
  <si>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</si>
  <si>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</si>
  <si>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</si>
  <si>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</si>
  <si>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</si>
  <si>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</si>
  <si>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</si>
  <si>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</si>
  <si>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</si>
  <si>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</si>
  <si>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</si>
  <si>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</si>
  <si>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</si>
  <si>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</si>
  <si>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</si>
  <si>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</si>
  <si>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</si>
  <si>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</si>
  <si>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</si>
  <si>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</si>
  <si>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</si>
  <si>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</si>
  <si>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</si>
  <si>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</si>
  <si>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</si>
  <si>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</si>
  <si>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</si>
  <si>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</si>
  <si>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</si>
  <si>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</si>
  <si>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</si>
  <si>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</si>
  <si>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</si>
  <si>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</si>
  <si>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</si>
  <si>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</si>
  <si>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</si>
  <si>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</si>
  <si>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</si>
  <si>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</si>
  <si>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</si>
  <si>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</si>
  <si>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</si>
  <si>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</si>
  <si>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</si>
  <si>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</si>
  <si>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</si>
  <si>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</si>
  <si>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</si>
  <si>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</si>
  <si>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</si>
  <si>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</si>
  <si>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</si>
  <si>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</si>
  <si>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</si>
  <si>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</si>
  <si>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</si>
  <si>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</si>
  <si>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</si>
  <si>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</si>
  <si>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</si>
  <si>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</si>
  <si>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</si>
  <si>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</si>
  <si>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</si>
  <si>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</si>
  <si>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</si>
  <si>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</si>
  <si>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</si>
  <si>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</si>
  <si>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</si>
  <si>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</si>
  <si>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</si>
  <si>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</si>
  <si>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</si>
  <si>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</si>
  <si>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</si>
  <si>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</si>
  <si>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</si>
  <si>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</si>
  <si>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</si>
  <si>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</si>
  <si>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</si>
  <si>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</si>
  <si>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</si>
  <si>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</si>
  <si>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</si>
  <si>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</si>
  <si>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</si>
  <si>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</si>
  <si>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</si>
  <si>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</si>
  <si>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</si>
  <si>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</si>
  <si>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</si>
  <si>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</si>
  <si>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</si>
  <si>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</si>
  <si>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</si>
  <si>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</si>
  <si>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</si>
  <si>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</si>
  <si>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</si>
  <si>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</si>
  <si>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</si>
  <si>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</si>
  <si>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</si>
  <si>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</si>
  <si>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</si>
  <si>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</si>
  <si>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</si>
  <si>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</si>
  <si>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</si>
  <si>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</si>
  <si>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</si>
  <si>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</si>
  <si>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</si>
  <si>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</si>
  <si>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</si>
  <si>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</si>
  <si>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</si>
  <si>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</si>
  <si>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</si>
  <si>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</si>
  <si>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</si>
  <si>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</si>
  <si>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</si>
  <si>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</si>
  <si>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</si>
  <si>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</si>
  <si>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</si>
  <si>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</si>
  <si>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</si>
  <si>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</si>
  <si>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</si>
  <si>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</si>
  <si>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</si>
  <si>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</si>
  <si>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</si>
  <si>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</si>
  <si>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</si>
  <si>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</si>
  <si>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</si>
  <si>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</si>
  <si>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</si>
  <si>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</si>
  <si>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</si>
  <si>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</si>
  <si>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</si>
  <si>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</si>
  <si>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</si>
  <si>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</si>
  <si>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</si>
  <si>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</si>
  <si>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</si>
  <si>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</si>
  <si>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</si>
  <si>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</si>
  <si>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</si>
  <si>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</si>
  <si>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</si>
  <si>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</si>
  <si>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</si>
  <si>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</si>
  <si>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</si>
  <si>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</si>
  <si>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</si>
  <si>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</si>
  <si>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</si>
  <si>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</si>
  <si>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</si>
  <si>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</si>
  <si>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</si>
  <si>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</si>
  <si>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</si>
  <si>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</si>
  <si>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</si>
  <si>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</si>
  <si>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</si>
  <si>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</si>
  <si>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</si>
  <si>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</si>
  <si>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</si>
  <si>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</si>
  <si>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</si>
  <si>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</si>
  <si>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</si>
  <si>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</si>
  <si>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</si>
  <si>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</si>
  <si>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</si>
  <si>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</si>
  <si>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</si>
  <si>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</si>
  <si>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</si>
  <si>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</si>
  <si>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</si>
  <si>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</si>
  <si>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</si>
  <si>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</si>
  <si>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</si>
  <si>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</si>
  <si>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</si>
  <si>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</si>
  <si>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</si>
  <si>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</si>
  <si>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</si>
  <si>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</si>
  <si>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</si>
  <si>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</si>
  <si>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</si>
  <si>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</si>
  <si>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</si>
  <si>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</si>
  <si>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</si>
  <si>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</si>
  <si>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</si>
  <si>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</si>
  <si>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</si>
  <si>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</si>
  <si>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</si>
  <si>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</si>
  <si>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</si>
  <si>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</si>
  <si>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</si>
  <si>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</si>
  <si>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</si>
  <si>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</si>
  <si>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</si>
  <si>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</si>
  <si>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</si>
  <si>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</si>
  <si>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</si>
  <si>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</si>
  <si>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</si>
  <si>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</si>
  <si>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</si>
  <si>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</si>
  <si>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</si>
  <si>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</si>
  <si>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</si>
  <si>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</si>
  <si>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</si>
  <si>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</si>
  <si>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</si>
  <si>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</si>
  <si>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</si>
  <si>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</si>
  <si>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</si>
  <si>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</si>
  <si>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</si>
  <si>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</si>
  <si>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</si>
  <si>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</si>
  <si>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</si>
  <si>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</si>
  <si>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</si>
  <si>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</si>
  <si>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</si>
  <si>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</si>
  <si>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</si>
  <si>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</si>
  <si>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</si>
  <si>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</si>
  <si>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</si>
  <si>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</si>
  <si>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</si>
  <si>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</si>
  <si>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</si>
  <si>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</si>
  <si>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</si>
  <si>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</si>
  <si>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</si>
  <si>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</si>
  <si>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</si>
  <si>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</si>
  <si>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</si>
  <si>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</si>
  <si>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</si>
  <si>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</si>
  <si>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</si>
  <si>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</si>
  <si>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</si>
  <si>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</si>
  <si>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</si>
  <si>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</si>
  <si>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</si>
  <si>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</si>
  <si>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</si>
  <si>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</si>
  <si>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</si>
  <si>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</si>
  <si>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</si>
  <si>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</si>
  <si>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</si>
  <si>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</si>
  <si>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</si>
  <si>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</si>
  <si>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</si>
  <si>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</si>
  <si>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</si>
  <si>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</si>
  <si>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</si>
  <si>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</si>
  <si>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</si>
  <si>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</si>
  <si>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</si>
  <si>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</si>
  <si>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</si>
  <si>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</si>
  <si>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</si>
  <si>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</si>
  <si>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</si>
  <si>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</si>
  <si>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</si>
  <si>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</si>
  <si>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</si>
  <si>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</si>
  <si>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</si>
  <si>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</si>
  <si>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</si>
  <si>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</si>
  <si>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</si>
  <si>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</si>
  <si>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</si>
  <si>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</si>
  <si>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</si>
  <si>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</si>
  <si>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</si>
  <si>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</si>
  <si>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</si>
  <si>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</si>
  <si>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</si>
  <si>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</si>
  <si>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</si>
  <si>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</si>
  <si>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</si>
  <si>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</si>
  <si>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</si>
  <si>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</si>
  <si>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</si>
  <si>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</si>
  <si>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</si>
  <si>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</si>
  <si>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</si>
  <si>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</si>
  <si>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</si>
  <si>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</si>
  <si>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</si>
  <si>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</si>
  <si>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</si>
  <si>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</si>
  <si>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</si>
  <si>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</si>
  <si>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</si>
  <si>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</si>
  <si>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</si>
  <si>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</si>
  <si>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</si>
  <si>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</si>
  <si>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</si>
  <si>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</si>
  <si>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</si>
  <si>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</si>
  <si>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</si>
  <si>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</si>
  <si>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</si>
  <si>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</si>
  <si>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</si>
  <si>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</si>
  <si>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</si>
  <si>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</si>
  <si>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</si>
  <si>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</si>
  <si>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</si>
  <si>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</si>
  <si>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</si>
  <si>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</si>
  <si>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</si>
  <si>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</si>
  <si>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</si>
  <si>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</si>
  <si>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</si>
  <si>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</si>
  <si>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</si>
  <si>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</si>
  <si>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</si>
  <si>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</si>
  <si>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</si>
  <si>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</si>
  <si>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</si>
  <si>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</si>
  <si>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</si>
  <si>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</si>
  <si>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</si>
  <si>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</si>
  <si>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</si>
  <si>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</si>
  <si>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</si>
  <si>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</si>
  <si>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</si>
  <si>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</si>
  <si>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</si>
  <si>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</si>
  <si>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</si>
  <si>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</si>
  <si>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</si>
  <si>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</si>
  <si>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</si>
  <si>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</si>
  <si>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</si>
  <si>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</si>
  <si>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</si>
  <si>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</si>
  <si>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</si>
  <si>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</si>
  <si>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</si>
  <si>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</si>
  <si>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</si>
  <si>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</si>
  <si>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</si>
  <si>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</si>
  <si>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</si>
  <si>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</si>
  <si>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</si>
  <si>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</si>
  <si>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</si>
  <si>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</si>
  <si>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</si>
  <si>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</si>
  <si>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</si>
  <si>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</si>
  <si>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</si>
  <si>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</si>
  <si>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</si>
  <si>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</si>
  <si>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</si>
  <si>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</si>
  <si>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</si>
  <si>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</si>
  <si>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</si>
  <si>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</si>
  <si>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</si>
  <si>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</si>
  <si>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</si>
  <si>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</si>
  <si>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</si>
  <si>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</si>
  <si>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</si>
  <si>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</si>
  <si>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</si>
  <si>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</si>
  <si>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</si>
  <si>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</si>
  <si>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</si>
  <si>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</si>
  <si>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</si>
  <si>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</si>
  <si>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</si>
  <si>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</si>
  <si>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</si>
  <si>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</si>
  <si>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</si>
  <si>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</si>
  <si>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</si>
  <si>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</si>
  <si>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</si>
  <si>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</si>
  <si>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</si>
  <si>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</si>
  <si>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</si>
  <si>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</si>
  <si>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</si>
  <si>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</si>
  <si>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</si>
  <si>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</si>
  <si>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</si>
  <si>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</si>
  <si>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</si>
  <si>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</si>
  <si>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</si>
  <si>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</si>
  <si>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</si>
  <si>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</si>
  <si>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</si>
  <si>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</si>
  <si>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</si>
  <si>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</si>
  <si>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</si>
  <si>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</si>
  <si>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</si>
  <si>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</si>
  <si>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</si>
  <si>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</si>
  <si>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</si>
  <si>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</si>
  <si>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</si>
  <si>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</si>
  <si>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</si>
  <si>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</si>
  <si>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</si>
  <si>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</si>
  <si>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</si>
  <si>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</si>
  <si>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</si>
  <si>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</si>
  <si>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</si>
  <si>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</si>
  <si>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</si>
  <si>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</si>
  <si>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</si>
  <si>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</si>
  <si>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</si>
  <si>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</si>
  <si>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</si>
  <si>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</si>
  <si>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</si>
  <si>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</si>
  <si>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</si>
  <si>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</si>
  <si>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</si>
  <si>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</si>
  <si>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</si>
  <si>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</si>
  <si>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</si>
  <si>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</si>
  <si>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</si>
  <si>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</si>
  <si>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</si>
  <si>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</si>
  <si>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</si>
  <si>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</si>
  <si>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</si>
  <si>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</si>
  <si>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</si>
  <si>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</si>
  <si>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</si>
  <si>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</si>
  <si>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</si>
  <si>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</si>
  <si>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</si>
  <si>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</si>
  <si>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</si>
  <si>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</si>
  <si>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</si>
  <si>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</si>
  <si>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</si>
  <si>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</si>
  <si>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</si>
  <si>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</si>
  <si>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</si>
  <si>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</si>
  <si>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</si>
  <si>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</si>
  <si>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</si>
  <si>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</si>
  <si>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</si>
  <si>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</si>
  <si>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</si>
  <si>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</si>
  <si>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</si>
  <si>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</si>
  <si>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</si>
  <si>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</si>
  <si>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</si>
  <si>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</si>
  <si>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</si>
  <si>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</si>
  <si>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</si>
  <si>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</si>
  <si>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</si>
  <si>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</si>
  <si>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</si>
  <si>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</si>
  <si>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</si>
  <si>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</si>
  <si>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</si>
  <si>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</si>
  <si>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</si>
  <si>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</si>
  <si>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</si>
  <si>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</si>
  <si>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</si>
  <si>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</si>
  <si>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</si>
  <si>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</si>
  <si>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</si>
  <si>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</si>
  <si>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</si>
  <si>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</si>
  <si>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</si>
  <si>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</si>
  <si>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</si>
  <si>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</si>
  <si>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</si>
  <si>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</si>
  <si>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</si>
  <si>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</si>
  <si>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</si>
  <si>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</si>
  <si>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</si>
  <si>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</si>
  <si>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</si>
  <si>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</si>
  <si>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</si>
  <si>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</si>
  <si>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</si>
  <si>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</si>
  <si>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</si>
  <si>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</si>
  <si>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</si>
  <si>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</si>
  <si>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</si>
  <si>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</si>
  <si>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</si>
  <si>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</si>
  <si>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</si>
  <si>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</si>
  <si>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</si>
  <si>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</si>
  <si>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</si>
  <si>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</si>
  <si>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</si>
  <si>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</si>
  <si>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</si>
  <si>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</si>
  <si>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</si>
  <si>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</si>
  <si>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</si>
  <si>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</si>
  <si>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</si>
  <si>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</si>
  <si>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</si>
  <si>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</si>
  <si>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</si>
  <si>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</si>
  <si>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</si>
  <si>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</si>
  <si>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</si>
  <si>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</si>
  <si>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</si>
  <si>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</si>
  <si>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</si>
  <si>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</si>
  <si>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</si>
  <si>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</si>
  <si>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</si>
  <si>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</si>
  <si>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</si>
  <si>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</si>
  <si>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</si>
  <si>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</si>
  <si>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</si>
  <si>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</si>
  <si>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</si>
  <si>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</si>
  <si>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</si>
  <si>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</si>
  <si>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</si>
  <si>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</si>
  <si>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</si>
  <si>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</si>
  <si>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</si>
  <si>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</si>
  <si>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</si>
  <si>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</si>
  <si>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</si>
  <si>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</si>
  <si>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</si>
  <si>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</si>
  <si>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</si>
  <si>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</si>
  <si>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</si>
  <si>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</si>
  <si>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</si>
  <si>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</si>
  <si>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</si>
  <si>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</si>
  <si>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</si>
  <si>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</si>
  <si>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</si>
  <si>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</si>
  <si>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</si>
  <si>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</si>
  <si>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</si>
  <si>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</si>
  <si>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</si>
  <si>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</si>
  <si>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</si>
  <si>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</si>
  <si>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</si>
  <si>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</si>
  <si>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</si>
  <si>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</si>
  <si>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</si>
  <si>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</si>
  <si>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</si>
  <si>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</si>
  <si>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</si>
  <si>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</si>
  <si>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</si>
  <si>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</si>
  <si>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</si>
  <si>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</si>
  <si>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</si>
  <si>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</si>
  <si>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</si>
  <si>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</si>
  <si>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</si>
  <si>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</si>
  <si>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</si>
  <si>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</si>
  <si>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</si>
  <si>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</si>
  <si>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</si>
  <si>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</si>
  <si>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</si>
  <si>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</si>
  <si>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</si>
  <si>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</si>
  <si>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</si>
  <si>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</si>
  <si>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</si>
  <si>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</si>
  <si>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</si>
  <si>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</si>
  <si>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</si>
  <si>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</si>
  <si>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</si>
  <si>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</si>
  <si>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</si>
  <si>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</si>
  <si>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</si>
  <si>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</si>
  <si>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</si>
  <si>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</si>
  <si>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</si>
  <si>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</si>
  <si>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</si>
  <si>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</si>
  <si>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</si>
  <si>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</si>
  <si>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</si>
  <si>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</si>
  <si>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</si>
  <si>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</si>
  <si>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</si>
  <si>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</si>
  <si>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</si>
  <si>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</si>
  <si>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</si>
  <si>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</si>
  <si>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</si>
  <si>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</si>
  <si>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</si>
  <si>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</si>
  <si>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</si>
  <si>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</si>
  <si>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</si>
  <si>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</si>
  <si>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</si>
  <si>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</si>
  <si>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</si>
  <si>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</si>
  <si>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</si>
  <si>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</si>
  <si>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</si>
  <si>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</si>
  <si>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</si>
  <si>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</si>
  <si>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</si>
  <si>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</si>
  <si>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</si>
  <si>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</si>
  <si>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</si>
  <si>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</si>
  <si>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</si>
  <si>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</si>
  <si>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</si>
  <si>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</si>
  <si>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</si>
  <si>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</si>
  <si>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</si>
  <si>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</si>
  <si>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</si>
  <si>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</si>
  <si>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</si>
  <si>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</si>
  <si>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</si>
  <si>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</si>
  <si>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</si>
  <si>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</si>
  <si>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</si>
  <si>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</si>
  <si>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</si>
  <si>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</si>
  <si>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</si>
  <si>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</si>
  <si>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</si>
  <si>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</si>
  <si>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</si>
  <si>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</si>
  <si>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</si>
  <si>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</si>
  <si>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</si>
  <si>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</si>
  <si>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</si>
  <si>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</si>
  <si>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</si>
  <si>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</si>
  <si>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</si>
  <si>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</si>
  <si>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</si>
  <si>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</si>
  <si>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</si>
  <si>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</si>
  <si>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</si>
  <si>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</si>
  <si>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</si>
  <si>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</si>
  <si>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</si>
  <si>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</si>
  <si>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</si>
  <si>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</si>
  <si>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</si>
  <si>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</si>
  <si>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</si>
  <si>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</si>
  <si>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</si>
  <si>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</si>
  <si>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</si>
  <si>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</si>
  <si>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</si>
  <si>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</si>
  <si>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</si>
  <si>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</si>
  <si>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</si>
  <si>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</si>
  <si>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</si>
  <si>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</si>
  <si>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</si>
  <si>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</si>
  <si>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</si>
  <si>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</si>
  <si>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</si>
  <si>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</si>
  <si>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</si>
  <si>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</si>
  <si>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</si>
  <si>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</si>
  <si>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</si>
  <si>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</si>
  <si>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</si>
  <si>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</si>
  <si>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</si>
  <si>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</si>
  <si>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</si>
  <si>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</si>
  <si>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</si>
  <si>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</si>
  <si>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</si>
  <si>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</si>
  <si>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</si>
  <si>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</si>
  <si>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</si>
  <si>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</si>
  <si>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</si>
  <si>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</si>
  <si>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</si>
  <si>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</si>
  <si>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</si>
  <si>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</si>
  <si>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</si>
  <si>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</si>
  <si>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</si>
  <si>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</si>
  <si>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</si>
  <si>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</si>
  <si>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</si>
  <si>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</si>
  <si>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</si>
  <si>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</si>
  <si>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</si>
  <si>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</si>
  <si>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</si>
  <si>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</si>
  <si>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</si>
  <si>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</si>
  <si>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</si>
  <si>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</si>
  <si>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</si>
  <si>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</si>
  <si>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</si>
  <si>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</si>
  <si>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</si>
  <si>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</si>
  <si>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</si>
  <si>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</si>
  <si>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</si>
  <si>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</si>
  <si>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</si>
  <si>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</si>
  <si>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</si>
  <si>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</si>
  <si>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</si>
  <si>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</si>
  <si>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</si>
  <si>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</si>
  <si>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</si>
  <si>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</si>
  <si>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</si>
  <si>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</si>
  <si>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</si>
  <si>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</si>
  <si>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</si>
  <si>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</si>
  <si>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</si>
  <si>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</si>
  <si>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</si>
  <si>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</si>
  <si>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</si>
  <si>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</si>
  <si>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</si>
  <si>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</si>
  <si>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</si>
  <si>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</si>
  <si>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</si>
  <si>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</si>
  <si>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</si>
  <si>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</si>
  <si>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</si>
  <si>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</si>
  <si>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</si>
  <si>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</si>
  <si>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</si>
  <si>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</si>
  <si>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</si>
  <si>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</si>
  <si>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</si>
  <si>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</si>
  <si>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</si>
  <si>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</si>
  <si>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</si>
  <si>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</si>
  <si>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</si>
  <si>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</si>
  <si>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</si>
  <si>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</si>
  <si>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</si>
  <si>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</si>
  <si>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</si>
  <si>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</si>
  <si>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</si>
  <si>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</si>
  <si>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</si>
  <si>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</si>
  <si>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</si>
  <si>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</si>
  <si>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</si>
  <si>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</si>
  <si>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</si>
  <si>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</si>
  <si>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</si>
  <si>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</si>
  <si>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</si>
  <si>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</si>
  <si>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</si>
  <si>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</si>
  <si>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</si>
  <si>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</si>
  <si>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</si>
  <si>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</si>
  <si>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</si>
  <si>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</si>
  <si>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</si>
  <si>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</si>
  <si>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</si>
  <si>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</si>
  <si>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</si>
  <si>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</si>
  <si>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</si>
  <si>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</si>
  <si>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</si>
  <si>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</si>
  <si>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</si>
  <si>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</si>
  <si>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</si>
  <si>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</si>
  <si>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</si>
  <si>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</si>
  <si>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</si>
  <si>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</si>
  <si>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</si>
  <si>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</si>
  <si>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</si>
  <si>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</si>
  <si>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</si>
  <si>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</si>
  <si>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</si>
  <si>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</si>
  <si>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</si>
  <si>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</si>
  <si>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</si>
  <si>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</si>
  <si>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</si>
  <si>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</si>
  <si>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</si>
  <si>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</si>
  <si>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</si>
  <si>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</si>
  <si>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</si>
  <si>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</si>
  <si>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</si>
  <si>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</si>
  <si>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</si>
  <si>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</si>
  <si>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</si>
  <si>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</si>
  <si>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</si>
  <si>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</si>
  <si>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</si>
  <si>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</si>
  <si>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</si>
  <si>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</si>
  <si>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</si>
  <si>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</si>
  <si>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</si>
  <si>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</si>
  <si>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</si>
  <si>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</si>
  <si>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</si>
  <si>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</si>
  <si>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</si>
  <si>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</si>
  <si>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</si>
  <si>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</si>
  <si>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</si>
  <si>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</si>
  <si>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</si>
  <si>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</si>
  <si>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</si>
  <si>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</si>
  <si>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</si>
  <si>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</si>
  <si>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</si>
  <si>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</si>
  <si>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</si>
  <si>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</si>
  <si>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</si>
  <si>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</si>
  <si>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</si>
  <si>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</si>
  <si>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</si>
  <si>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</si>
  <si>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</si>
  <si>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</si>
  <si>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</si>
  <si>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</si>
  <si>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</si>
  <si>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</si>
  <si>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</si>
  <si>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</si>
  <si>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</si>
  <si>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</si>
  <si>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</si>
  <si>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</si>
  <si>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</si>
  <si>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</si>
  <si>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</si>
  <si>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</si>
  <si>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</si>
  <si>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</si>
  <si>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</si>
  <si>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</si>
  <si>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</si>
  <si>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</si>
  <si>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</si>
  <si>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</si>
  <si>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</si>
  <si>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</si>
  <si>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</si>
  <si>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</si>
  <si>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</si>
  <si>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</si>
  <si>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</si>
  <si>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</si>
  <si>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</si>
  <si>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</si>
  <si>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</si>
  <si>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</si>
  <si>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</si>
  <si>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</si>
  <si>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</si>
  <si>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</si>
  <si>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</si>
  <si>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</si>
  <si>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</si>
  <si>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</si>
  <si>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</si>
  <si>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</si>
  <si>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</si>
  <si>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</si>
  <si>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</si>
  <si>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</si>
  <si>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</si>
  <si>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</si>
  <si>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</si>
  <si>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</si>
  <si>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</si>
  <si>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</si>
  <si>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</si>
  <si>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</si>
  <si>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</si>
  <si>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</si>
  <si>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</si>
  <si>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</si>
  <si>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</si>
  <si>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</si>
  <si>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</si>
  <si>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</si>
  <si>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</si>
  <si>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</si>
  <si>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</si>
  <si>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</si>
  <si>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</si>
  <si>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</si>
  <si>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</si>
  <si>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</si>
  <si>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</si>
  <si>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</si>
  <si>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</si>
  <si>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</si>
  <si>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</si>
  <si>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</si>
  <si>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</si>
  <si>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</si>
  <si>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</si>
  <si>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</si>
  <si>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</si>
  <si>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</si>
  <si>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</si>
  <si>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</si>
  <si>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</si>
  <si>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</si>
  <si>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</si>
  <si>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</si>
  <si>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</si>
  <si>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</si>
  <si>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</si>
  <si>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</si>
  <si>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</si>
  <si>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</si>
  <si>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</si>
  <si>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</si>
  <si>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</si>
  <si>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</si>
  <si>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</si>
  <si>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</si>
  <si>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</si>
  <si>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</si>
  <si>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</si>
  <si>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</si>
  <si>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</si>
  <si>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</si>
  <si>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</si>
  <si>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</si>
  <si>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</si>
  <si>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</si>
  <si>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</si>
  <si>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</si>
  <si>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</si>
  <si>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</si>
  <si>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</si>
  <si>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</si>
  <si>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</si>
  <si>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</si>
  <si>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</si>
  <si>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</si>
  <si>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</si>
  <si>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</si>
  <si>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</si>
  <si>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</si>
  <si>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</si>
  <si>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</si>
  <si>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</si>
  <si>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</si>
  <si>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</si>
  <si>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</si>
  <si>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</si>
  <si>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</si>
  <si>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</si>
  <si>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</si>
  <si>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</si>
  <si>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</si>
  <si>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</si>
  <si>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</si>
  <si>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</si>
  <si>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</si>
  <si>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</si>
  <si>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</si>
  <si>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</si>
  <si>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</si>
  <si>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</si>
  <si>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</si>
  <si>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</si>
  <si>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</si>
  <si>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</si>
  <si>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</si>
  <si>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</si>
  <si>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</si>
  <si>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</si>
  <si>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</si>
  <si>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</si>
  <si>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</si>
  <si>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</si>
  <si>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</si>
  <si>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</si>
  <si>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</si>
  <si>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</si>
  <si>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</si>
  <si>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</si>
  <si>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</si>
  <si>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</si>
  <si>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</si>
  <si>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</si>
  <si>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</si>
  <si>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</si>
  <si>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</si>
  <si>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</si>
  <si>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</si>
  <si>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</si>
  <si>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</si>
  <si>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</si>
  <si>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</si>
  <si>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</si>
  <si>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</si>
  <si>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</si>
  <si>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</si>
  <si>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</si>
  <si>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</si>
  <si>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</si>
  <si>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</si>
  <si>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</si>
  <si>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</si>
  <si>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</si>
  <si>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</si>
  <si>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</si>
  <si>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</si>
  <si>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</si>
  <si>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</si>
  <si>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</si>
  <si>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</si>
  <si>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</si>
  <si>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</si>
  <si>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</si>
  <si>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</si>
  <si>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</si>
  <si>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</si>
  <si>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</si>
  <si>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</si>
  <si>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</si>
  <si>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</si>
  <si>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</si>
  <si>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</si>
  <si>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</si>
  <si>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</si>
  <si>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</si>
  <si>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</si>
  <si>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</si>
  <si>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</si>
  <si>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</si>
  <si>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</si>
  <si>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</si>
  <si>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</si>
  <si>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</si>
  <si>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</si>
  <si>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</si>
  <si>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</si>
  <si>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</si>
  <si>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</si>
  <si>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</si>
  <si>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</si>
  <si>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</si>
  <si>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</si>
  <si>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</si>
  <si>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</si>
  <si>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</si>
  <si>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</si>
  <si>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</si>
  <si>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</si>
  <si>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</si>
  <si>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</si>
  <si>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</si>
  <si>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</si>
  <si>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</si>
  <si>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</si>
  <si>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</si>
  <si>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</si>
  <si>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</si>
  <si>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</si>
  <si>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</si>
  <si>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</si>
  <si>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</si>
  <si>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</si>
  <si>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</si>
  <si>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</si>
  <si>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</si>
  <si>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</si>
  <si>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</si>
  <si>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</si>
  <si>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</si>
  <si>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</si>
  <si>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</si>
  <si>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</si>
  <si>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</si>
  <si>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</si>
  <si>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</si>
  <si>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</si>
  <si>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</si>
  <si>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</si>
  <si>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</si>
  <si>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</si>
  <si>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</si>
  <si>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</si>
  <si>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</si>
  <si>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</si>
  <si>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</si>
  <si>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</si>
  <si>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</si>
  <si>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</si>
  <si>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</si>
  <si>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</si>
  <si>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</si>
  <si>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</si>
  <si>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</si>
  <si>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</si>
  <si>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</si>
  <si>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</si>
  <si>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</si>
  <si>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</si>
  <si>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</si>
  <si>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</si>
  <si>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</si>
  <si>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</si>
  <si>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</si>
  <si>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</si>
  <si>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</si>
  <si>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</si>
  <si>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</si>
  <si>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</si>
  <si>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</si>
  <si>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</si>
  <si>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</si>
  <si>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</si>
  <si>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</si>
  <si>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</si>
  <si>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</si>
  <si>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</si>
  <si>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</si>
  <si>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</si>
  <si>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</si>
  <si>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</si>
  <si>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</si>
  <si>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</si>
  <si>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</si>
  <si>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</si>
  <si>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</si>
  <si>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</si>
  <si>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</si>
  <si>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</si>
  <si>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</si>
  <si>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</si>
  <si>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</si>
  <si>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</si>
  <si>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</si>
  <si>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</si>
  <si>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</si>
  <si>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</si>
  <si>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</si>
  <si>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</si>
  <si>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</si>
  <si>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</si>
  <si>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</si>
  <si>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</si>
  <si>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</si>
  <si>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</si>
  <si>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</si>
  <si>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</si>
  <si>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</si>
  <si>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</si>
  <si>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</si>
  <si>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</si>
  <si>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</si>
  <si>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</si>
  <si>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</si>
  <si>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</si>
  <si>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</si>
  <si>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</si>
  <si>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</si>
  <si>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</si>
  <si>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</si>
  <si>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</si>
  <si>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</si>
  <si>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</si>
  <si>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</si>
  <si>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</si>
  <si>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</si>
  <si>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</si>
  <si>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</si>
  <si>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</si>
  <si>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</si>
  <si>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</si>
  <si>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</si>
  <si>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</si>
  <si>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</si>
  <si>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</si>
  <si>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</si>
  <si>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</si>
  <si>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</si>
  <si>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</si>
  <si>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</si>
  <si>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</si>
  <si>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</si>
  <si>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</si>
  <si>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</si>
  <si>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</si>
  <si>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</si>
  <si>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</si>
  <si>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</si>
  <si>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</si>
  <si>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</si>
  <si>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</si>
  <si>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</si>
  <si>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</si>
  <si>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</si>
  <si>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</si>
  <si>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</si>
  <si>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</si>
  <si>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</si>
  <si>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</si>
  <si>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</si>
  <si>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</si>
  <si>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</si>
  <si>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</si>
  <si>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</si>
  <si>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</si>
  <si>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</si>
  <si>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</si>
  <si>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</si>
  <si>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</si>
  <si>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</si>
  <si>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</si>
  <si>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</si>
  <si>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</si>
  <si>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</si>
  <si>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</si>
  <si>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</si>
  <si>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</si>
  <si>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</si>
  <si>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</si>
  <si>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</si>
  <si>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</si>
  <si>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</si>
  <si>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</si>
  <si>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</si>
  <si>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</si>
  <si>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</si>
  <si>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</si>
  <si>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</si>
  <si>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</si>
  <si>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</si>
  <si>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</si>
  <si>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</si>
  <si>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</si>
  <si>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</si>
  <si>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</si>
  <si>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</si>
  <si>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</si>
  <si>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</si>
  <si>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</si>
  <si>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</si>
  <si>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</si>
  <si>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</si>
  <si>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</si>
  <si>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</si>
  <si>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</si>
  <si>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</si>
  <si>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</si>
  <si>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</si>
  <si>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</si>
  <si>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</si>
  <si>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</si>
  <si>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</si>
  <si>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</si>
  <si>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</si>
  <si>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</si>
  <si>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</si>
  <si>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</si>
  <si>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</si>
  <si>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</si>
  <si>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</si>
  <si>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</si>
  <si>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</si>
  <si>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</si>
  <si>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</si>
  <si>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</si>
  <si>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</si>
  <si>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</si>
  <si>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</si>
  <si>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</si>
  <si>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</si>
  <si>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</si>
  <si>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</si>
  <si>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</si>
  <si>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</si>
  <si>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</si>
  <si>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</si>
  <si>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</si>
  <si>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</si>
  <si>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</si>
  <si>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</si>
  <si>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</si>
  <si>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</si>
  <si>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</si>
  <si>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</si>
  <si>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</si>
  <si>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</si>
  <si>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</si>
  <si>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</si>
  <si>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</si>
  <si>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</si>
  <si>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</si>
  <si>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</si>
  <si>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</si>
  <si>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</si>
  <si>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</si>
  <si>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</si>
  <si>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</si>
  <si>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</si>
  <si>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</si>
  <si>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</si>
  <si>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</si>
  <si>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</si>
  <si>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</si>
  <si>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</si>
  <si>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</si>
  <si>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</si>
  <si>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</si>
  <si>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</si>
  <si>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</si>
  <si>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</si>
  <si>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</si>
  <si>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</si>
  <si>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</si>
  <si>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</si>
  <si>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</si>
  <si>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</si>
  <si>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</si>
  <si>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</si>
  <si>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</si>
  <si>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</si>
  <si>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</si>
  <si>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</si>
  <si>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</si>
  <si>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</si>
  <si>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</si>
  <si>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</si>
  <si>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</si>
  <si>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</si>
  <si>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</si>
  <si>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</si>
  <si>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</si>
  <si>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</si>
  <si>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</si>
  <si>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</si>
  <si>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</si>
  <si>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</si>
  <si>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</si>
  <si>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</si>
  <si>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</si>
  <si>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</si>
  <si>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</si>
  <si>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</si>
  <si>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</si>
  <si>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</si>
  <si>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</si>
  <si>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</si>
  <si>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</si>
  <si>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</si>
  <si>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</si>
  <si>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</si>
  <si>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</si>
  <si>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</si>
  <si>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</si>
  <si>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</si>
  <si>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</si>
  <si>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</si>
  <si>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</si>
  <si>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</si>
  <si>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</si>
  <si>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</si>
  <si>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</si>
  <si>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</si>
  <si>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</si>
  <si>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</si>
  <si>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</si>
  <si>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</si>
  <si>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</si>
  <si>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</si>
  <si>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</si>
  <si>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</si>
  <si>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</si>
  <si>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</si>
  <si>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</si>
  <si>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</si>
  <si>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</si>
  <si>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</si>
  <si>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</si>
  <si>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</si>
  <si>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</si>
  <si>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</si>
  <si>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</si>
  <si>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</si>
  <si>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</si>
  <si>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</si>
  <si>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</si>
  <si>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</si>
  <si>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</si>
  <si>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</si>
  <si>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</si>
  <si>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</si>
  <si>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</si>
  <si>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</si>
  <si>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</si>
  <si>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</si>
  <si>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</si>
  <si>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</si>
  <si>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</si>
  <si>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</si>
  <si>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</si>
  <si>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</si>
  <si>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</si>
  <si>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</si>
  <si>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</si>
  <si>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</si>
  <si>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</si>
  <si>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</si>
  <si>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</si>
  <si>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</si>
  <si>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</si>
  <si>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</si>
  <si>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</si>
  <si>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</si>
  <si>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</si>
  <si>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</si>
  <si>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</si>
  <si>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</si>
  <si>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</si>
  <si>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</si>
  <si>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</si>
  <si>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</si>
  <si>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</si>
  <si>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</si>
  <si>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</si>
  <si>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</si>
  <si>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</si>
  <si>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</si>
  <si>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</si>
  <si>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</si>
  <si>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</si>
  <si>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</si>
  <si>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</si>
  <si>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</si>
  <si>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</si>
  <si>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</si>
  <si>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</si>
  <si>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</si>
  <si>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</si>
  <si>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</si>
  <si>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</si>
  <si>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</si>
  <si>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</si>
  <si>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</si>
  <si>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</si>
  <si>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</si>
  <si>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</si>
  <si>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</si>
  <si>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</si>
  <si>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</si>
  <si>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</si>
  <si>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</si>
  <si>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</si>
  <si>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</si>
  <si>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</si>
  <si>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</si>
  <si>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</si>
  <si>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</si>
  <si>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</si>
  <si>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</si>
  <si>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</si>
  <si>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</si>
  <si>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</si>
  <si>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</si>
  <si>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</si>
  <si>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</si>
  <si>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</si>
  <si>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</si>
  <si>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</si>
  <si>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</si>
  <si>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</si>
  <si>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</si>
  <si>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</si>
  <si>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</si>
  <si>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</si>
  <si>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</si>
  <si>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</si>
  <si>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</si>
  <si>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</si>
  <si>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</si>
  <si>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</si>
  <si>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</si>
  <si>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</si>
  <si>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</si>
  <si>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</si>
  <si>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</si>
  <si>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</si>
  <si>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</si>
  <si>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</si>
  <si>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</si>
  <si>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</si>
  <si>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</si>
  <si>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</si>
  <si>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</si>
  <si>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</si>
  <si>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</si>
  <si>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</si>
  <si>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</si>
  <si>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</si>
  <si>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</si>
  <si>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</si>
  <si>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</si>
  <si>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</si>
  <si>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</si>
  <si>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</si>
  <si>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</si>
  <si>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</si>
  <si>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</si>
  <si>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</si>
  <si>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</si>
  <si>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</si>
  <si>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</si>
  <si>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</si>
  <si>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</si>
  <si>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</si>
  <si>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</si>
  <si>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</si>
  <si>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</si>
  <si>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</si>
  <si>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</si>
  <si>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</si>
  <si>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</si>
  <si>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</si>
  <si>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</si>
  <si>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</si>
  <si>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</si>
  <si>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</si>
  <si>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</si>
  <si>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</si>
  <si>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</si>
  <si>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</si>
  <si>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</si>
  <si>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</si>
  <si>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</si>
  <si>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</si>
  <si>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</si>
  <si>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</si>
  <si>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</si>
  <si>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</si>
  <si>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</si>
  <si>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</si>
  <si>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</si>
  <si>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</si>
  <si>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</si>
  <si>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</si>
  <si>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</si>
  <si>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</si>
  <si>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</si>
  <si>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</si>
  <si>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</si>
  <si>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</si>
  <si>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</si>
  <si>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</si>
  <si>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</si>
  <si>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</si>
  <si>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</si>
  <si>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</si>
  <si>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</si>
  <si>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</si>
  <si>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</si>
  <si>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</si>
  <si>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</si>
  <si>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</si>
  <si>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</si>
  <si>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</si>
  <si>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</si>
  <si>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</si>
  <si>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</si>
  <si>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</si>
  <si>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</si>
  <si>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</si>
  <si>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</si>
  <si>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</si>
  <si>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</si>
  <si>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</si>
  <si>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</si>
  <si>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</si>
  <si>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</si>
  <si>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</si>
  <si>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</si>
  <si>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</si>
  <si>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</si>
  <si>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</si>
  <si>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</si>
  <si>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</si>
  <si>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</si>
  <si>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</si>
  <si>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</si>
  <si>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</si>
  <si>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</si>
  <si>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</si>
  <si>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</si>
  <si>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</si>
  <si>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</si>
  <si>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</si>
  <si>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</si>
  <si>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</si>
  <si>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</si>
  <si>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</si>
  <si>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</si>
  <si>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</si>
  <si>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</si>
  <si>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</si>
  <si>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</si>
  <si>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</si>
  <si>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</si>
  <si>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</si>
  <si>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</si>
  <si>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</si>
  <si>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</si>
  <si>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</si>
  <si>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</si>
  <si>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</si>
  <si>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</si>
  <si>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</si>
  <si>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</si>
  <si>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</si>
  <si>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</si>
  <si>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</si>
  <si>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</si>
  <si>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</si>
  <si>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</si>
  <si>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</si>
  <si>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</si>
  <si>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</si>
  <si>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</si>
  <si>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</si>
  <si>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</si>
  <si>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</si>
  <si>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</si>
  <si>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</si>
  <si>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</si>
  <si>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</si>
  <si>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</si>
  <si>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</si>
  <si>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</si>
  <si>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</si>
  <si>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</si>
  <si>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</si>
  <si>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</si>
  <si>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</si>
  <si>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</si>
  <si>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</si>
  <si>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</si>
  <si>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</si>
  <si>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</si>
  <si>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</si>
  <si>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</si>
  <si>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</si>
  <si>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</si>
  <si>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</si>
  <si>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</si>
  <si>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</si>
  <si>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</si>
  <si>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</si>
  <si>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</si>
  <si>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</si>
  <si>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</si>
  <si>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</si>
  <si>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</si>
  <si>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</si>
  <si>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</si>
  <si>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</si>
  <si>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</si>
  <si>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</si>
  <si>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</si>
  <si>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</si>
  <si>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</si>
  <si>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</si>
  <si>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</si>
  <si>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</si>
  <si>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</si>
  <si>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</si>
  <si>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</si>
  <si>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</si>
  <si>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</si>
  <si>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</si>
  <si>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</si>
  <si>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</si>
  <si>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</si>
  <si>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</si>
  <si>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</si>
  <si>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</si>
  <si>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</si>
  <si>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</si>
  <si>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</si>
  <si>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</si>
  <si>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</si>
  <si>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</si>
  <si>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</si>
  <si>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</si>
  <si>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</si>
  <si>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</si>
  <si>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</si>
  <si>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</si>
  <si>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</si>
  <si>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</si>
  <si>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</si>
  <si>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</si>
  <si>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</si>
  <si>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</si>
  <si>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</si>
  <si>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</si>
  <si>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</si>
  <si>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</si>
  <si>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</si>
  <si>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</si>
  <si>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</si>
  <si>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</si>
  <si>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</si>
  <si>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</si>
  <si>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</si>
  <si>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</si>
  <si>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</si>
  <si>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</si>
  <si>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</si>
  <si>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</si>
  <si>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</si>
  <si>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</si>
  <si>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</si>
  <si>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</si>
  <si>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</si>
  <si>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</si>
  <si>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</si>
  <si>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</si>
  <si>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</si>
  <si>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</si>
  <si>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</si>
  <si>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</si>
  <si>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</si>
  <si>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</si>
  <si>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</si>
  <si>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</si>
  <si>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</si>
  <si>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</si>
  <si>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</si>
  <si>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</si>
  <si>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</si>
  <si>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</si>
  <si>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</si>
  <si>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</si>
  <si>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</si>
  <si>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</si>
  <si>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</si>
  <si>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</si>
  <si>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</si>
  <si>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</si>
  <si>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</si>
  <si>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</si>
  <si>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</si>
  <si>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</si>
  <si>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</si>
  <si>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</si>
  <si>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</si>
  <si>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</si>
  <si>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</si>
  <si>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</si>
  <si>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</si>
  <si>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</si>
  <si>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</si>
  <si>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</si>
  <si>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</si>
  <si>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</si>
  <si>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</si>
  <si>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</si>
  <si>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</si>
  <si>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</si>
  <si>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</si>
  <si>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</si>
  <si>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</si>
  <si>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</si>
  <si>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</si>
  <si>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</si>
  <si>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</si>
  <si>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</si>
  <si>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</si>
  <si>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</si>
  <si>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</si>
  <si>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</si>
  <si>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</si>
  <si>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</si>
  <si>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</si>
  <si>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</si>
  <si>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</si>
  <si>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</si>
  <si>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</si>
  <si>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</si>
  <si>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</si>
  <si>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</si>
  <si>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</si>
  <si>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</si>
  <si>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</si>
  <si>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</si>
  <si>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</si>
  <si>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</si>
  <si>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</si>
  <si>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</si>
  <si>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</si>
  <si>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</si>
  <si>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</si>
  <si>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</si>
  <si>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</si>
  <si>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</si>
  <si>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</si>
  <si>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</si>
  <si>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</si>
  <si>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</si>
  <si>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</si>
  <si>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</si>
  <si>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</si>
  <si>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</si>
  <si>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</si>
  <si>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</si>
  <si>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</si>
  <si>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</si>
  <si>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</si>
  <si>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</si>
  <si>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</si>
  <si>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</si>
  <si>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</si>
  <si>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</si>
  <si>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</si>
  <si>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</si>
  <si>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</si>
  <si>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</si>
  <si>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</si>
  <si>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</si>
  <si>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</si>
  <si>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</si>
  <si>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</si>
  <si>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</si>
  <si>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</si>
  <si>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</si>
  <si>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</si>
  <si>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</si>
  <si>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</si>
  <si>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</si>
  <si>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</si>
  <si>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</si>
  <si>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</si>
  <si>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</si>
  <si>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</si>
  <si>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</si>
  <si>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</si>
  <si>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</si>
  <si>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</si>
  <si>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</si>
  <si>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</si>
  <si>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</si>
  <si>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</si>
  <si>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</si>
  <si>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</si>
  <si>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</si>
  <si>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</si>
  <si>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</si>
  <si>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</si>
  <si>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</si>
  <si>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</si>
  <si>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</si>
  <si>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</si>
  <si>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</si>
  <si>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</si>
  <si>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</si>
  <si>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</si>
  <si>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</si>
  <si>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</si>
  <si>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</si>
  <si>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</si>
  <si>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</si>
  <si>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</si>
  <si>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</si>
  <si>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</si>
  <si>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</si>
  <si>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</si>
  <si>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</si>
  <si>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</si>
  <si>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</si>
  <si>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</si>
  <si>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</si>
  <si>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</si>
  <si>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</si>
  <si>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</si>
  <si>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</si>
  <si>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</si>
  <si>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</si>
  <si>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</si>
  <si>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</si>
  <si>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</si>
  <si>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</si>
  <si>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</si>
  <si>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</si>
  <si>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</si>
  <si>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</si>
  <si>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</si>
  <si>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</si>
  <si>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</si>
  <si>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</si>
  <si>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</si>
  <si>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</si>
  <si>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</si>
  <si>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</si>
  <si>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</si>
  <si>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</si>
  <si>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</si>
  <si>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</si>
  <si>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</si>
  <si>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</si>
  <si>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</si>
  <si>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</si>
  <si>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</si>
  <si>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</si>
  <si>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</si>
  <si>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</si>
  <si>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</si>
  <si>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</si>
  <si>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</si>
  <si>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</si>
  <si>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</si>
  <si>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</si>
  <si>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</si>
  <si>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</si>
  <si>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</si>
  <si>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</si>
  <si>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</si>
  <si>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</si>
  <si>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</si>
  <si>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</si>
  <si>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</si>
  <si>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</si>
  <si>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</si>
  <si>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</si>
  <si>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</si>
  <si>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</si>
  <si>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</si>
  <si>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</si>
  <si>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</si>
  <si>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</si>
  <si>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</si>
  <si>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</si>
  <si>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</si>
  <si>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</si>
  <si>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</si>
  <si>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</si>
  <si>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</si>
  <si>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</si>
  <si>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</si>
  <si>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</si>
  <si>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</si>
  <si>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</si>
  <si>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</si>
  <si>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</si>
  <si>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</si>
  <si>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</si>
  <si>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</si>
  <si>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</si>
  <si>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</si>
  <si>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</si>
  <si>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</si>
  <si>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</si>
  <si>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</si>
  <si>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</si>
  <si>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</si>
  <si>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</si>
  <si>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</si>
  <si>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</si>
  <si>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</si>
  <si>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</si>
  <si>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</si>
  <si>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</si>
  <si>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</si>
  <si>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</si>
  <si>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</si>
  <si>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</si>
  <si>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</si>
  <si>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</si>
  <si>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</si>
  <si>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</si>
  <si>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</si>
  <si>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</si>
  <si>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</si>
  <si>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</si>
  <si>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</si>
  <si>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</si>
  <si>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</si>
  <si>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</si>
  <si>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</si>
  <si>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</si>
  <si>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</si>
  <si>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</si>
  <si>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</si>
  <si>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</si>
  <si>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</si>
  <si>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</si>
  <si>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</si>
  <si>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</si>
  <si>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</si>
  <si>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</si>
  <si>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</si>
  <si>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</si>
  <si>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</si>
  <si>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</si>
  <si>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</si>
  <si>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</si>
  <si>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</si>
  <si>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</si>
  <si>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</si>
  <si>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</si>
  <si>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</si>
  <si>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</si>
  <si>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</si>
  <si>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</si>
  <si>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</si>
  <si>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</si>
  <si>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</si>
  <si>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</si>
  <si>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</si>
  <si>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</si>
  <si>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</si>
  <si>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</si>
  <si>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</si>
  <si>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</si>
  <si>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</si>
  <si>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</si>
  <si>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</si>
  <si>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</si>
  <si>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</si>
  <si>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</si>
  <si>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</si>
  <si>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</si>
  <si>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</si>
  <si>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</si>
  <si>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</si>
  <si>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</si>
  <si>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</si>
  <si>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</si>
  <si>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</si>
  <si>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</si>
  <si>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</si>
  <si>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</si>
  <si>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</si>
  <si>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</si>
  <si>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</si>
  <si>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</si>
  <si>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</si>
  <si>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</si>
  <si>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</si>
  <si>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</si>
  <si>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</si>
  <si>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</si>
  <si>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</si>
  <si>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</si>
  <si>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</si>
  <si>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</si>
  <si>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</si>
  <si>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</si>
  <si>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</si>
  <si>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</si>
  <si>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</si>
  <si>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</si>
  <si>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</si>
  <si>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</si>
  <si>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</si>
  <si>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</si>
  <si>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</si>
  <si>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</si>
  <si>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</si>
  <si>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</si>
  <si>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</si>
  <si>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</si>
  <si>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</si>
  <si>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</si>
  <si>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</si>
  <si>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</si>
  <si>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</si>
  <si>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</si>
  <si>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</si>
  <si>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</si>
  <si>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</si>
  <si>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</si>
  <si>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</si>
  <si>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</si>
  <si>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</si>
  <si>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</si>
  <si>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</si>
  <si>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</si>
  <si>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</si>
  <si>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</si>
  <si>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</si>
  <si>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</si>
  <si>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</si>
  <si>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</si>
  <si>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</si>
  <si>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</si>
  <si>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</si>
  <si>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</si>
  <si>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</si>
  <si>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</si>
  <si>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</si>
  <si>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</si>
  <si>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</si>
  <si>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</si>
  <si>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</si>
  <si>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</si>
  <si>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</si>
  <si>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</si>
  <si>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</si>
  <si>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</si>
  <si>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</si>
  <si>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</si>
  <si>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</si>
  <si>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</si>
  <si>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</si>
  <si>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</si>
  <si>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</si>
  <si>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</si>
  <si>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</si>
  <si>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</si>
  <si>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</si>
  <si>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</si>
  <si>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</si>
  <si>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</si>
  <si>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</si>
  <si>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</si>
  <si>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</si>
  <si>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</si>
  <si>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</si>
  <si>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</si>
  <si>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</si>
  <si>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</si>
  <si>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</si>
  <si>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</si>
  <si>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</si>
  <si>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</si>
  <si>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</si>
  <si>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</si>
  <si>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</si>
  <si>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</si>
  <si>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</si>
  <si>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</si>
  <si>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</si>
  <si>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</si>
  <si>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</si>
  <si>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</si>
  <si>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</si>
  <si>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</si>
  <si>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</si>
  <si>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</si>
  <si>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</si>
  <si>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</si>
  <si>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</si>
  <si>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</si>
  <si>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</si>
  <si>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</si>
  <si>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</si>
  <si>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</si>
  <si>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</si>
  <si>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</si>
  <si>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</si>
  <si>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</si>
  <si>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</si>
  <si>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</si>
  <si>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</si>
  <si>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</si>
  <si>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</si>
  <si>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</si>
  <si>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</si>
  <si>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</si>
  <si>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</si>
  <si>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</si>
  <si>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</si>
  <si>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</si>
  <si>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</si>
  <si>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</si>
  <si>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</si>
  <si>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</si>
  <si>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</si>
  <si>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</si>
  <si>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</si>
  <si>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</si>
  <si>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</si>
  <si>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</si>
  <si>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</si>
  <si>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</si>
  <si>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</si>
  <si>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</si>
  <si>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</si>
  <si>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</si>
  <si>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</si>
  <si>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</si>
  <si>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</si>
  <si>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</si>
  <si>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</si>
  <si>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</si>
  <si>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</si>
  <si>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</si>
  <si>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</si>
  <si>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</si>
  <si>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</si>
  <si>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</si>
  <si>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</si>
  <si>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</si>
  <si>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</si>
  <si>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</si>
  <si>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</si>
  <si>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</si>
  <si>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</si>
  <si>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</si>
  <si>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</si>
  <si>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</si>
  <si>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</si>
  <si>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</si>
  <si>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</si>
  <si>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</si>
  <si>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</si>
  <si>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</si>
  <si>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</si>
  <si>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</si>
  <si>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</si>
  <si>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</si>
  <si>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</si>
  <si>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</si>
  <si>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</si>
  <si>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</si>
  <si>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</si>
  <si>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</si>
  <si>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</si>
  <si>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</si>
  <si>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</si>
  <si>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</si>
  <si>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</si>
  <si>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</si>
  <si>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</si>
  <si>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</si>
  <si>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</si>
  <si>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</si>
  <si>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</si>
  <si>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</si>
  <si>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</si>
  <si>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</si>
  <si>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</si>
  <si>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</si>
  <si>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</si>
  <si>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</si>
  <si>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</si>
  <si>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</si>
  <si>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</si>
  <si>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</si>
  <si>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</si>
  <si>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</si>
  <si>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</si>
  <si>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</si>
  <si>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</si>
  <si>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</si>
  <si>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</si>
  <si>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</si>
  <si>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</si>
  <si>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</si>
  <si>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</si>
  <si>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</si>
  <si>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</si>
  <si>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</si>
  <si>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</si>
  <si>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</si>
  <si>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</si>
  <si>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</si>
  <si>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</si>
  <si>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</si>
  <si>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</si>
  <si>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</si>
  <si>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</si>
  <si>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</si>
  <si>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</si>
  <si>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</si>
  <si>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</si>
  <si>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</si>
  <si>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</si>
  <si>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</si>
  <si>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</si>
  <si>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</si>
  <si>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</si>
  <si>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</si>
  <si>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</si>
  <si>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</si>
  <si>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</si>
  <si>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</si>
  <si>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</si>
  <si>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</si>
  <si>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</si>
  <si>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</si>
  <si>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</si>
  <si>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</si>
  <si>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</si>
  <si>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</si>
  <si>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</si>
  <si>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</si>
  <si>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</si>
  <si>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</si>
  <si>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</si>
  <si>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</si>
  <si>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</si>
  <si>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</si>
  <si>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</si>
  <si>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</si>
  <si>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</si>
  <si>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</si>
  <si>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</si>
  <si>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</si>
  <si>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</si>
  <si>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</si>
  <si>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</si>
  <si>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</si>
  <si>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</si>
  <si>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</si>
  <si>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</si>
  <si>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</si>
  <si>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</si>
  <si>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</si>
  <si>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</si>
  <si>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</si>
  <si>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</si>
  <si>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</si>
  <si>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</si>
  <si>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</si>
  <si>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</si>
  <si>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</si>
  <si>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</si>
  <si>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</si>
  <si>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</si>
  <si>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</si>
  <si>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</si>
  <si>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</si>
  <si>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</si>
  <si>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</si>
  <si>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</si>
  <si>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</si>
  <si>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</si>
  <si>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</si>
  <si>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</si>
  <si>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</si>
  <si>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</si>
  <si>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</si>
  <si>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</si>
  <si>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</si>
  <si>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</si>
  <si>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</si>
  <si>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</si>
  <si>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</si>
  <si>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</si>
  <si>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</si>
  <si>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</si>
  <si>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</si>
  <si>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</si>
  <si>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</si>
  <si>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</si>
  <si>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</si>
  <si>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</si>
  <si>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</si>
  <si>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</si>
  <si>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</si>
  <si>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</si>
  <si>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</si>
  <si>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</si>
  <si>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</si>
  <si>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</si>
  <si>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</si>
  <si>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</si>
  <si>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</si>
  <si>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</si>
  <si>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</si>
  <si>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</si>
  <si>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</si>
  <si>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</si>
  <si>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</si>
  <si>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</si>
  <si>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</si>
  <si>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</si>
  <si>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</si>
  <si>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</si>
  <si>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</si>
  <si>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</si>
  <si>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</si>
  <si>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</si>
  <si>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</si>
  <si>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</si>
  <si>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</si>
  <si>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</si>
  <si>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</si>
  <si>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</si>
  <si>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</si>
  <si>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</si>
  <si>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</si>
  <si>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</si>
  <si>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</si>
  <si>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</si>
  <si>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</si>
  <si>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</si>
  <si>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</si>
  <si>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</si>
  <si>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</si>
  <si>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</si>
  <si>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</si>
  <si>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</si>
  <si>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</si>
  <si>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</si>
  <si>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</si>
  <si>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</si>
  <si>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</si>
  <si>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</si>
  <si>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</si>
  <si>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</si>
  <si>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</si>
  <si>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</si>
  <si>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</si>
  <si>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</si>
  <si>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</si>
  <si>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</si>
  <si>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</si>
  <si>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</si>
  <si>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</si>
  <si>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</si>
  <si>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</si>
  <si>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</si>
  <si>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</si>
  <si>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</si>
  <si>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</si>
  <si>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</si>
  <si>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</si>
  <si>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</si>
  <si>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</si>
  <si>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</si>
  <si>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</si>
  <si>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</si>
  <si>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</si>
  <si>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</si>
  <si>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</si>
  <si>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</si>
  <si>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</si>
  <si>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</si>
  <si>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</si>
  <si>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</si>
  <si>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</si>
  <si>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</si>
  <si>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</si>
  <si>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</si>
  <si>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</si>
  <si>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</si>
  <si>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</si>
  <si>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</si>
  <si>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</si>
  <si>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</si>
  <si>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</si>
  <si>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</si>
  <si>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</si>
  <si>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</si>
  <si>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</si>
  <si>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</si>
  <si>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</si>
  <si>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</si>
  <si>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</si>
  <si>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</si>
  <si>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</si>
  <si>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</si>
  <si>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</si>
  <si>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</si>
  <si>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</si>
  <si>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</si>
  <si>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</si>
  <si>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</si>
  <si>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</si>
  <si>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</si>
  <si>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</si>
  <si>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</si>
  <si>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</si>
  <si>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</si>
  <si>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</si>
  <si>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</si>
  <si>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</si>
  <si>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</si>
  <si>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</si>
  <si>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</si>
  <si>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</si>
  <si>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</si>
  <si>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</si>
  <si>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</si>
  <si>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</si>
  <si>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</si>
  <si>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</si>
  <si>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</si>
  <si>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</si>
  <si>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</si>
  <si>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</si>
  <si>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</si>
  <si>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</si>
  <si>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</si>
  <si>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</si>
  <si>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</si>
  <si>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</si>
  <si>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</si>
  <si>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</si>
  <si>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</si>
  <si>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</si>
  <si>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</si>
  <si>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</si>
  <si>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</si>
  <si>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</si>
  <si>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</si>
  <si>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</si>
  <si>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</si>
  <si>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</si>
  <si>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</si>
  <si>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</si>
  <si>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</si>
  <si>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</si>
  <si>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</si>
  <si>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</si>
  <si>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</si>
  <si>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</si>
  <si>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</si>
  <si>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</si>
  <si>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</si>
  <si>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</si>
  <si>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</si>
  <si>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</si>
  <si>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</si>
  <si>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</si>
  <si>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</si>
  <si>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</si>
  <si>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</si>
  <si>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</si>
  <si>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</si>
  <si>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</si>
  <si>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</si>
  <si>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</si>
  <si>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</si>
  <si>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</si>
  <si>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</si>
  <si>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</si>
  <si>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</si>
  <si>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</si>
  <si>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</si>
  <si>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</si>
  <si>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</si>
  <si>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</si>
  <si>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</si>
  <si>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</si>
  <si>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</si>
  <si>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</si>
  <si>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</si>
  <si>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</si>
  <si>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</si>
  <si>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</si>
  <si>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</si>
  <si>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</si>
  <si>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</si>
  <si>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</si>
  <si>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</si>
  <si>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</si>
  <si>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</si>
  <si>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</si>
  <si>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</si>
  <si>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</si>
  <si>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</si>
  <si>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</si>
  <si>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</si>
  <si>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</si>
  <si>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</si>
  <si>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</si>
  <si>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</si>
  <si>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</si>
  <si>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</si>
  <si>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</si>
  <si>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</si>
  <si>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</si>
  <si>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</si>
  <si>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</si>
  <si>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</si>
  <si>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</si>
  <si>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</si>
  <si>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</si>
  <si>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</si>
  <si>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</si>
  <si>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</si>
  <si>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</si>
  <si>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</si>
  <si>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</si>
  <si>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</si>
  <si>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</si>
  <si>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</si>
  <si>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</si>
  <si>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</si>
  <si>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</si>
  <si>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</si>
  <si>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</si>
  <si>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</si>
  <si>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</si>
  <si>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</si>
  <si>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</si>
  <si>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</si>
  <si>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</si>
  <si>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</si>
  <si>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</si>
  <si>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</si>
  <si>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</si>
  <si>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</si>
  <si>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</si>
  <si>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</si>
  <si>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</si>
  <si>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</si>
  <si>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</si>
  <si>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</si>
  <si>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</si>
  <si>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</si>
  <si>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</si>
  <si>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</si>
  <si>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</si>
  <si>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</si>
  <si>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</si>
  <si>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</si>
  <si>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</si>
  <si>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</si>
  <si>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</si>
  <si>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</si>
  <si>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</si>
  <si>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</si>
  <si>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</si>
  <si>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</si>
  <si>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</si>
  <si>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</si>
  <si>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</si>
  <si>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</si>
  <si>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</si>
  <si>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</si>
  <si>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</si>
  <si>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</si>
  <si>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</si>
  <si>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</si>
  <si>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</si>
  <si>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</si>
  <si>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</si>
  <si>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</si>
  <si>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</si>
  <si>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</si>
  <si>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</si>
  <si>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</si>
  <si>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</si>
  <si>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</si>
  <si>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</si>
  <si>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</si>
  <si>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</si>
  <si>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</si>
  <si>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</si>
  <si>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</si>
  <si>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</si>
  <si>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</si>
  <si>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</si>
  <si>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</si>
  <si>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</si>
  <si>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</si>
  <si>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</si>
  <si>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</si>
  <si>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</si>
  <si>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</si>
  <si>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</si>
  <si>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</si>
  <si>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</si>
  <si>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</si>
  <si>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</si>
  <si>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</si>
  <si>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</si>
  <si>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</si>
  <si>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</si>
  <si>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</si>
  <si>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</si>
  <si>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</si>
  <si>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</si>
  <si>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</si>
  <si>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</si>
  <si>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</si>
  <si>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</si>
  <si>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</si>
  <si>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</si>
  <si>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</si>
  <si>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</si>
  <si>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</si>
  <si>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</si>
  <si>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</si>
  <si>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</si>
  <si>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</si>
  <si>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</si>
  <si>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</si>
  <si>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</si>
  <si>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</si>
  <si>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</si>
  <si>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</si>
  <si>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</si>
  <si>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</si>
  <si>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</si>
  <si>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</si>
  <si>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</si>
  <si>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</si>
  <si>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</si>
  <si>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</si>
  <si>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</si>
  <si>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</si>
  <si>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</si>
  <si>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</si>
  <si>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</si>
  <si>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</si>
  <si>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</si>
  <si>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</si>
  <si>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</si>
  <si>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</si>
  <si>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</si>
  <si>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</si>
  <si>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</si>
  <si>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</si>
  <si>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</si>
  <si>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</si>
  <si>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</si>
  <si>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</si>
  <si>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</si>
  <si>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</si>
  <si>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</si>
  <si>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</si>
  <si>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</si>
  <si>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</si>
  <si>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</si>
  <si>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</si>
  <si>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</si>
  <si>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</si>
  <si>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</si>
  <si>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</si>
  <si>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</si>
  <si>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</si>
  <si>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</si>
  <si>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</si>
  <si>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</si>
  <si>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</si>
  <si>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</si>
  <si>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</si>
  <si>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</si>
  <si>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</si>
  <si>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</si>
  <si>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</si>
  <si>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</si>
  <si>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</si>
  <si>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</si>
  <si>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</si>
  <si>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</si>
  <si>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</si>
  <si>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</si>
  <si>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</si>
  <si>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</si>
  <si>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</si>
  <si>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</si>
  <si>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</si>
  <si>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</si>
  <si>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</si>
  <si>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</si>
  <si>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</si>
  <si>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</si>
  <si>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</si>
  <si>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</si>
  <si>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</si>
  <si>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</si>
  <si>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</si>
  <si>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</si>
  <si>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</si>
  <si>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</si>
  <si>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</si>
  <si>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</si>
  <si>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</si>
  <si>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</si>
  <si>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</si>
  <si>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</si>
  <si>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</si>
  <si>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</si>
  <si>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</si>
  <si>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</si>
  <si>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</si>
  <si>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</si>
  <si>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</si>
  <si>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</si>
  <si>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</si>
  <si>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</si>
  <si>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</si>
  <si>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</si>
  <si>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</si>
  <si>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</si>
  <si>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</si>
  <si>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</si>
  <si>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</si>
  <si>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</si>
  <si>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</si>
  <si>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</si>
  <si>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</si>
  <si>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</si>
  <si>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</si>
  <si>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</si>
  <si>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</si>
  <si>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</si>
  <si>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</si>
  <si>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</si>
  <si>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</si>
  <si>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</si>
  <si>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</si>
  <si>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</si>
  <si>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</si>
  <si>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</si>
  <si>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</si>
  <si>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</si>
  <si>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</si>
  <si>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</si>
  <si>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</si>
  <si>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</si>
  <si>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</si>
  <si>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</si>
  <si>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</si>
  <si>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</si>
  <si>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</si>
  <si>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</si>
  <si>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</si>
  <si>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</si>
  <si>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</si>
  <si>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</si>
  <si>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</si>
  <si>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</si>
  <si>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</si>
  <si>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</si>
  <si>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</si>
  <si>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</si>
  <si>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</si>
  <si>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</si>
  <si>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</si>
  <si>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</si>
  <si>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</si>
  <si>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</si>
  <si>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</si>
  <si>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</si>
  <si>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</si>
  <si>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</si>
  <si>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</si>
  <si>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</si>
  <si>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</si>
  <si>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</si>
  <si>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</si>
  <si>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</si>
  <si>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</si>
  <si>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</si>
  <si>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</si>
  <si>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</si>
  <si>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</si>
  <si>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</si>
  <si>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</si>
  <si>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</si>
  <si>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</si>
  <si>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</si>
  <si>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</si>
  <si>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</si>
  <si>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</si>
  <si>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</si>
  <si>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</si>
  <si>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</si>
  <si>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</si>
  <si>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</si>
  <si>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</si>
  <si>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</si>
  <si>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</si>
  <si>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</si>
  <si>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</si>
  <si>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</si>
  <si>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</si>
  <si>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</si>
  <si>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</si>
  <si>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</si>
  <si>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</si>
  <si>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</si>
  <si>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</si>
  <si>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</si>
  <si>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</si>
  <si>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</si>
  <si>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</si>
  <si>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</si>
  <si>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</si>
  <si>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</si>
  <si>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</si>
  <si>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</si>
  <si>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</si>
  <si>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</si>
  <si>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</si>
  <si>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</si>
  <si>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</si>
  <si>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</si>
  <si>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</si>
  <si>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</si>
  <si>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</si>
  <si>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</si>
  <si>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</si>
  <si>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</si>
  <si>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</si>
  <si>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</si>
  <si>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</si>
  <si>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</si>
  <si>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</si>
  <si>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</si>
  <si>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</si>
  <si>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</si>
  <si>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</si>
  <si>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</si>
  <si>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</si>
  <si>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</si>
  <si>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</si>
  <si>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</si>
  <si>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</si>
  <si>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</si>
  <si>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</si>
  <si>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</si>
  <si>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</si>
  <si>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</si>
  <si>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</si>
  <si>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</si>
  <si>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</si>
  <si>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</si>
  <si>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</si>
  <si>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</si>
  <si>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</si>
  <si>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</si>
  <si>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</si>
  <si>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</si>
  <si>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</si>
  <si>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</si>
  <si>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</si>
  <si>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</si>
  <si>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</si>
  <si>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</si>
  <si>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</si>
  <si>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</si>
  <si>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</si>
  <si>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</si>
  <si>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</si>
  <si>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</si>
  <si>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</si>
  <si>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</si>
  <si>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</si>
  <si>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</si>
  <si>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</si>
  <si>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</si>
  <si>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</si>
  <si>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</si>
  <si>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</si>
  <si>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</si>
  <si>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</si>
  <si>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</si>
  <si>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</si>
  <si>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</si>
  <si>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</si>
  <si>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</si>
  <si>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</si>
  <si>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</si>
  <si>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</si>
  <si>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</si>
  <si>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</si>
  <si>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</si>
  <si>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</si>
  <si>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</si>
  <si>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</si>
  <si>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</si>
  <si>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</si>
  <si>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</si>
  <si>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</si>
  <si>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</si>
  <si>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</si>
  <si>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</si>
  <si>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</si>
  <si>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</si>
  <si>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</si>
  <si>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</si>
  <si>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</si>
  <si>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</si>
  <si>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</si>
  <si>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</si>
  <si>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</si>
  <si>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</si>
  <si>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</si>
  <si>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</si>
  <si>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</si>
  <si>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</si>
  <si>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</si>
  <si>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</si>
  <si>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</si>
  <si>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</si>
  <si>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</si>
  <si>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</si>
  <si>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</si>
  <si>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</si>
  <si>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</si>
  <si>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</si>
  <si>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</si>
  <si>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</si>
  <si>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</si>
  <si>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</si>
  <si>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</si>
  <si>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</si>
  <si>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</si>
  <si>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</si>
  <si>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</si>
  <si>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</si>
  <si>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</si>
  <si>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</si>
  <si>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</si>
  <si>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</si>
  <si>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</si>
  <si>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</si>
  <si>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</si>
  <si>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</si>
  <si>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</si>
  <si>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</si>
  <si>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</si>
  <si>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</si>
  <si>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</si>
  <si>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</si>
  <si>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</si>
  <si>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</si>
  <si>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</si>
  <si>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</si>
  <si>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</si>
  <si>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</si>
  <si>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</si>
  <si>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</si>
  <si>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</si>
  <si>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</si>
  <si>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</si>
  <si>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</si>
  <si>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</si>
  <si>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</si>
  <si>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</si>
  <si>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</si>
  <si>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</si>
  <si>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</si>
  <si>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</si>
  <si>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</si>
  <si>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</si>
  <si>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</si>
  <si>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</si>
  <si>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</si>
  <si>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</si>
  <si>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</si>
  <si>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</si>
  <si>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</si>
  <si>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</si>
  <si>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</si>
  <si>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</si>
  <si>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</si>
  <si>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</si>
  <si>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</si>
  <si>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</si>
  <si>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</si>
  <si>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</si>
  <si>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</si>
  <si>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</si>
  <si>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</si>
  <si>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</si>
  <si>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</si>
  <si>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</si>
  <si>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</si>
  <si>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</si>
  <si>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</si>
  <si>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</si>
  <si>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</si>
  <si>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</si>
  <si>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</si>
  <si>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</si>
  <si>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</si>
  <si>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</si>
  <si>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</si>
  <si>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</si>
  <si>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</si>
  <si>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</si>
  <si>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</si>
  <si>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</si>
  <si>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</si>
  <si>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</si>
  <si>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</si>
  <si>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</si>
  <si>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</si>
  <si>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</si>
  <si>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</si>
  <si>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</si>
  <si>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</si>
  <si>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</si>
  <si>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</si>
  <si>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</si>
  <si>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</si>
  <si>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</si>
  <si>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</si>
  <si>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</si>
  <si>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</si>
  <si>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</si>
  <si>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</si>
  <si>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</si>
  <si>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</si>
  <si>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</si>
  <si>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</si>
  <si>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</si>
  <si>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</si>
  <si>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</si>
  <si>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</si>
  <si>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</si>
  <si>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</si>
  <si>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</si>
  <si>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</si>
  <si>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</si>
  <si>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</si>
  <si>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</si>
  <si>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</si>
  <si>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</si>
  <si>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</si>
  <si>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</si>
  <si>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</si>
  <si>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</si>
  <si>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</si>
  <si>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</si>
  <si>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</si>
  <si>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</si>
  <si>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</si>
  <si>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</si>
  <si>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</si>
  <si>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</si>
  <si>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</si>
  <si>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</si>
  <si>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</si>
  <si>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</si>
  <si>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</si>
  <si>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</si>
  <si>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</si>
  <si>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</si>
  <si>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</si>
  <si>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</si>
  <si>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</si>
  <si>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</si>
  <si>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</si>
  <si>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</si>
  <si>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</si>
  <si>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</si>
  <si>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</si>
  <si>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</si>
  <si>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</si>
  <si>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</si>
  <si>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</si>
  <si>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</si>
  <si>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</si>
  <si>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</si>
  <si>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</si>
  <si>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</si>
  <si>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</si>
  <si>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</si>
  <si>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</si>
  <si>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</si>
  <si>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</si>
  <si>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</si>
  <si>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</si>
  <si>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</si>
  <si>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</si>
  <si>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</si>
  <si>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</si>
  <si>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</si>
  <si>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</si>
  <si>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</si>
  <si>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</si>
  <si>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</si>
  <si>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</si>
  <si>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</si>
  <si>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</si>
  <si>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</si>
  <si>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</si>
  <si>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</si>
  <si>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</si>
  <si>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</si>
  <si>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</si>
  <si>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</si>
  <si>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</si>
  <si>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</si>
  <si>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</si>
  <si>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</si>
  <si>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</si>
  <si>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</si>
  <si>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</si>
  <si>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</si>
  <si>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</si>
  <si>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</si>
  <si>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</si>
  <si>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</si>
  <si>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</si>
  <si>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</si>
  <si>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</si>
  <si>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</si>
  <si>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</si>
  <si>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</si>
  <si>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</si>
  <si>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</si>
  <si>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</si>
  <si>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</si>
  <si>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</si>
  <si>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</si>
  <si>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</si>
  <si>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</si>
  <si>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</si>
  <si>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</si>
  <si>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</si>
  <si>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</si>
  <si>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</si>
  <si>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</si>
  <si>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</si>
  <si>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</si>
  <si>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</si>
  <si>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</si>
  <si>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</si>
  <si>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</si>
  <si>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</si>
  <si>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</si>
  <si>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</si>
  <si>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</si>
  <si>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</si>
  <si>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</si>
  <si>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</si>
  <si>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</si>
  <si>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</si>
  <si>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</si>
  <si>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</si>
  <si>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</si>
  <si>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</si>
  <si>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</si>
  <si>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</si>
  <si>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</si>
  <si>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</si>
  <si>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</si>
  <si>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</si>
  <si>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</si>
  <si>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</si>
  <si>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</si>
  <si>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</si>
  <si>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</si>
  <si>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</si>
  <si>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</si>
  <si>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</si>
  <si>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</si>
  <si>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</si>
  <si>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</si>
  <si>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</si>
  <si>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</si>
  <si>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</si>
  <si>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</si>
  <si>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</si>
  <si>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</si>
  <si>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</si>
  <si>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</si>
  <si>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</si>
  <si>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</si>
  <si>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</si>
  <si>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</si>
  <si>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</si>
  <si>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</si>
  <si>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</si>
  <si>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</si>
  <si>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</si>
  <si>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</si>
  <si>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</si>
  <si>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</si>
  <si>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</si>
  <si>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</si>
  <si>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</si>
  <si>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</si>
  <si>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</si>
  <si>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</si>
  <si>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</si>
  <si>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</si>
  <si>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</si>
  <si>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</si>
  <si>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</si>
  <si>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</si>
  <si>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</si>
  <si>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</si>
  <si>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</si>
  <si>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</si>
  <si>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</si>
  <si>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</si>
  <si>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</si>
  <si>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</si>
  <si>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</si>
  <si>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</si>
  <si>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</si>
  <si>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</si>
  <si>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</si>
  <si>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</si>
  <si>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</si>
  <si>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</si>
  <si>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</si>
  <si>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</si>
  <si>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</si>
  <si>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</si>
  <si>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</si>
  <si>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</si>
  <si>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</si>
  <si>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</si>
  <si>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</si>
  <si>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</si>
  <si>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</si>
  <si>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</si>
  <si>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</si>
  <si>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</si>
  <si>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</si>
  <si>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</si>
  <si>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</si>
  <si>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</si>
  <si>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</si>
  <si>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</si>
  <si>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</si>
  <si>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</si>
  <si>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</si>
  <si>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</si>
  <si>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</si>
  <si>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</si>
  <si>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</si>
  <si>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</si>
  <si>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</si>
  <si>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</si>
  <si>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</si>
  <si>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</si>
  <si>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</si>
  <si>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</si>
  <si>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</si>
  <si>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</si>
  <si>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</si>
  <si>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</si>
  <si>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</si>
  <si>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</si>
  <si>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</si>
  <si>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</si>
  <si>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</si>
  <si>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</si>
  <si>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</si>
  <si>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</si>
  <si>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</si>
  <si>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</si>
  <si>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</si>
  <si>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</si>
  <si>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</si>
  <si>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</si>
  <si>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</si>
  <si>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</si>
  <si>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</si>
  <si>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</si>
  <si>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</si>
  <si>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</si>
  <si>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</si>
  <si>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</si>
  <si>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</si>
  <si>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</si>
  <si>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</si>
  <si>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</si>
  <si>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</si>
  <si>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</si>
  <si>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</si>
  <si>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</si>
  <si>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</si>
  <si>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</si>
  <si>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</si>
  <si>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</si>
  <si>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</si>
  <si>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</si>
  <si>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</si>
  <si>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</si>
  <si>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</si>
  <si>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</si>
  <si>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</si>
  <si>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</si>
  <si>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</si>
  <si>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</si>
  <si>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</si>
  <si>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</si>
  <si>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</si>
  <si>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</si>
  <si>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</si>
  <si>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</si>
  <si>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</si>
  <si>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</si>
  <si>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</si>
  <si>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</si>
  <si>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</si>
  <si>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</si>
  <si>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</si>
  <si>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</si>
  <si>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</si>
  <si>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</si>
  <si>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</si>
  <si>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</si>
  <si>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</si>
  <si>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</si>
  <si>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</si>
  <si>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</si>
  <si>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</si>
  <si>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</si>
  <si>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</si>
  <si>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</si>
  <si>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</si>
  <si>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</si>
  <si>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</si>
  <si>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</si>
  <si>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</si>
  <si>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</si>
  <si>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</si>
  <si>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</si>
  <si>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</si>
  <si>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</si>
  <si>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</si>
  <si>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</si>
  <si>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</si>
  <si>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</si>
  <si>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</si>
  <si>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</si>
  <si>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</si>
  <si>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</si>
  <si>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</si>
  <si>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</si>
  <si>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</si>
  <si>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</si>
  <si>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</si>
  <si>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</si>
  <si>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</si>
  <si>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</si>
  <si>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</si>
  <si>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</si>
  <si>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</si>
  <si>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</si>
  <si>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</si>
  <si>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</si>
  <si>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</si>
  <si>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</si>
  <si>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</si>
  <si>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</si>
  <si>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</si>
  <si>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</si>
  <si>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</si>
  <si>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</si>
  <si>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</si>
  <si>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</si>
  <si>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</si>
  <si>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</si>
  <si>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</si>
  <si>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</si>
  <si>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</si>
  <si>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</si>
  <si>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</si>
  <si>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</si>
  <si>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</si>
  <si>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</si>
  <si>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</si>
  <si>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</si>
  <si>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</si>
  <si>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</si>
  <si>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</si>
  <si>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</si>
  <si>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</si>
  <si>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</si>
  <si>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</si>
  <si>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</si>
  <si>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</si>
  <si>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</si>
  <si>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</si>
  <si>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</si>
  <si>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</si>
  <si>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</si>
  <si>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</si>
  <si>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</si>
  <si>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</si>
  <si>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</si>
  <si>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</si>
  <si>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</si>
  <si>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</si>
  <si>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</si>
  <si>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</si>
  <si>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</si>
  <si>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</si>
  <si>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</si>
  <si>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</si>
  <si>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</si>
  <si>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</si>
  <si>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</si>
  <si>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</si>
  <si>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</si>
  <si>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</si>
  <si>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</si>
  <si>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</si>
  <si>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</si>
  <si>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</si>
  <si>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</si>
  <si>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</si>
  <si>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</si>
  <si>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</si>
  <si>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</si>
  <si>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</si>
  <si>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</si>
  <si>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</si>
  <si>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</si>
  <si>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</si>
  <si>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</si>
  <si>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</si>
  <si>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</si>
  <si>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</si>
  <si>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</si>
  <si>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</si>
  <si>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</si>
  <si>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</si>
  <si>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</si>
  <si>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</si>
  <si>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</si>
  <si>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</si>
  <si>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</si>
  <si>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</si>
  <si>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</si>
  <si>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</si>
  <si>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</si>
  <si>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</si>
  <si>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</si>
  <si>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</si>
  <si>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</si>
  <si>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</si>
  <si>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</si>
  <si>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</si>
  <si>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</si>
  <si>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</si>
  <si>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</si>
  <si>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</si>
  <si>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</si>
  <si>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</si>
  <si>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</si>
  <si>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</si>
  <si>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</si>
  <si>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</si>
  <si>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</si>
  <si>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</si>
  <si>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</si>
  <si>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</si>
  <si>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</si>
  <si>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</si>
  <si>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</si>
  <si>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</si>
  <si>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</si>
  <si>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</si>
  <si>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</si>
  <si>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</si>
  <si>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</si>
  <si>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</si>
  <si>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</si>
  <si>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</si>
  <si>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</si>
  <si>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</si>
  <si>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</si>
  <si>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</si>
  <si>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</si>
  <si>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</si>
  <si>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</si>
  <si>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</si>
  <si>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</si>
  <si>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</si>
  <si>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</si>
  <si>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</si>
  <si>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</si>
  <si>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</si>
  <si>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</si>
  <si>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</si>
  <si>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</si>
  <si>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</si>
  <si>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</si>
  <si>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</si>
  <si>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</si>
  <si>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</si>
  <si>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</si>
  <si>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</si>
  <si>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</si>
  <si>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</si>
  <si>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</si>
  <si>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</si>
  <si>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</si>
  <si>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</si>
  <si>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</si>
  <si>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</si>
  <si>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</si>
  <si>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</si>
  <si>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</si>
  <si>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</si>
  <si>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</si>
  <si>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</si>
  <si>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</si>
  <si>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</si>
  <si>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</si>
  <si>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</si>
  <si>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</si>
  <si>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</si>
  <si>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</si>
  <si>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</si>
  <si>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</si>
  <si>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</si>
  <si>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</si>
  <si>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</si>
  <si>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</si>
  <si>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</si>
  <si>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</si>
  <si>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</si>
  <si>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</si>
  <si>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</si>
  <si>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</si>
  <si>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</si>
  <si>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</si>
  <si>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</si>
  <si>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</si>
  <si>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</si>
  <si>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</si>
  <si>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</si>
  <si>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</si>
  <si>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</si>
  <si>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</si>
  <si>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</si>
  <si>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</si>
  <si>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</si>
  <si>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</si>
  <si>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</si>
  <si>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</si>
  <si>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</si>
  <si>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</si>
  <si>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</si>
  <si>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</si>
  <si>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</si>
  <si>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</si>
  <si>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</si>
  <si>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</si>
  <si>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</si>
  <si>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</si>
  <si>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</si>
  <si>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</si>
  <si>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</si>
  <si>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</si>
  <si>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</si>
  <si>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</si>
  <si>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</si>
  <si>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</si>
  <si>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</si>
  <si>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</si>
  <si>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</si>
  <si>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</si>
  <si>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</si>
  <si>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</si>
  <si>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</si>
  <si>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</si>
  <si>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</si>
  <si>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</si>
  <si>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</si>
  <si>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</si>
  <si>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</si>
  <si>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</si>
  <si>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</si>
  <si>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</si>
  <si>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</si>
  <si>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</si>
  <si>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</si>
  <si>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</si>
  <si>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</si>
  <si>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</si>
  <si>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</si>
  <si>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</si>
  <si>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</si>
  <si>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</si>
  <si>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</si>
  <si>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</si>
  <si>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</si>
  <si>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</si>
  <si>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</si>
  <si>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</si>
  <si>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</si>
  <si>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</si>
  <si>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</si>
  <si>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</si>
  <si>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</si>
  <si>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</si>
  <si>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</si>
  <si>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</si>
  <si>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</si>
  <si>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</si>
  <si>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</si>
  <si>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</si>
  <si>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</si>
  <si>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</si>
  <si>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</si>
  <si>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</si>
  <si>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</si>
  <si>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</si>
  <si>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</si>
  <si>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</si>
  <si>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</si>
  <si>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</si>
  <si>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</si>
  <si>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</si>
  <si>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</si>
  <si>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</si>
  <si>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</si>
  <si>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</si>
  <si>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</si>
  <si>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</si>
  <si>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</si>
  <si>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</si>
  <si>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</si>
  <si>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</si>
  <si>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</si>
  <si>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</si>
  <si>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</si>
  <si>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</si>
  <si>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</si>
  <si>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</si>
  <si>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</si>
  <si>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</si>
  <si>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</si>
  <si>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</si>
  <si>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</si>
  <si>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</si>
  <si>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</si>
  <si>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</si>
  <si>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</si>
  <si>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</si>
  <si>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</si>
  <si>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</si>
  <si>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</si>
  <si>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</si>
  <si>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</si>
  <si>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</si>
  <si>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</si>
  <si>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</si>
  <si>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</si>
  <si>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</si>
  <si>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</si>
  <si>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</si>
  <si>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</si>
  <si>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</si>
  <si>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</si>
  <si>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</si>
  <si>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</si>
  <si>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</si>
  <si>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</si>
  <si>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</si>
  <si>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</si>
  <si>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</si>
  <si>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</si>
  <si>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</si>
  <si>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</si>
  <si>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</si>
  <si>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</si>
  <si>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</si>
  <si>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</si>
  <si>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</si>
  <si>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</si>
  <si>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</si>
  <si>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</si>
  <si>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</si>
  <si>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</si>
  <si>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</si>
  <si>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</si>
  <si>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</si>
  <si>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</si>
  <si>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</si>
  <si>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</si>
  <si>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</si>
  <si>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</si>
  <si>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</si>
  <si>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</si>
  <si>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</si>
  <si>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</si>
  <si>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</si>
  <si>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</si>
  <si>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</si>
  <si>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</si>
  <si>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</si>
  <si>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</si>
  <si>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</si>
  <si>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</si>
  <si>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</si>
  <si>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</si>
  <si>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</si>
  <si>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</si>
  <si>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</si>
  <si>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</si>
  <si>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</si>
  <si>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</si>
  <si>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</si>
  <si>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</si>
  <si>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</si>
  <si>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</si>
  <si>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</si>
  <si>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</si>
  <si>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</si>
  <si>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</si>
  <si>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</si>
  <si>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</si>
  <si>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</si>
  <si>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</si>
  <si>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</si>
  <si>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</si>
  <si>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</si>
  <si>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</si>
  <si>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</si>
  <si>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</si>
  <si>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</si>
  <si>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</si>
  <si>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</si>
  <si>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</si>
  <si>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</si>
  <si>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</si>
  <si>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</si>
  <si>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</si>
  <si>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</si>
  <si>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</si>
  <si>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</si>
  <si>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</si>
  <si>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</si>
  <si>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</si>
  <si>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</si>
  <si>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</si>
  <si>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</si>
  <si>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</si>
  <si>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</si>
  <si>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</si>
  <si>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</si>
  <si>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</si>
  <si>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</si>
  <si>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</si>
  <si>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</si>
  <si>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</si>
  <si>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</si>
  <si>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</si>
  <si>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</si>
  <si>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</si>
  <si>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</si>
  <si>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</si>
  <si>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</si>
  <si>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</si>
  <si>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</si>
  <si>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</si>
  <si>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</si>
  <si>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</si>
  <si>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</si>
  <si>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</si>
  <si>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</si>
  <si>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</si>
  <si>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</si>
  <si>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</si>
  <si>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</si>
  <si>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</si>
  <si>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</si>
  <si>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</si>
  <si>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</si>
  <si>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</si>
  <si>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</si>
  <si>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</si>
  <si>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</si>
  <si>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</si>
  <si>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</si>
  <si>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</si>
  <si>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</si>
  <si>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</si>
  <si>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</si>
  <si>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</si>
  <si>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</si>
  <si>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</si>
  <si>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</si>
  <si>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</si>
  <si>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</si>
  <si>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</si>
  <si>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</si>
  <si>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</si>
  <si>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</si>
  <si>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</si>
  <si>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</si>
  <si>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</si>
  <si>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</si>
  <si>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</si>
  <si>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</si>
  <si>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</si>
  <si>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</si>
  <si>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</si>
  <si>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</si>
  <si>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</si>
  <si>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</si>
  <si>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</si>
  <si>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</si>
  <si>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</si>
  <si>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</si>
  <si>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</si>
  <si>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</si>
  <si>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</si>
  <si>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</si>
  <si>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</si>
  <si>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</si>
  <si>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</si>
  <si>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</si>
  <si>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</si>
  <si>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</si>
  <si>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</si>
  <si>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</si>
  <si>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</si>
  <si>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</si>
  <si>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</si>
  <si>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</si>
  <si>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</si>
  <si>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</si>
  <si>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</si>
  <si>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</si>
  <si>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</si>
  <si>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</si>
  <si>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</si>
  <si>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</si>
  <si>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</si>
  <si>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</si>
  <si>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</si>
  <si>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</si>
  <si>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</si>
  <si>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</si>
  <si>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</si>
  <si>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</si>
  <si>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</si>
  <si>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</si>
  <si>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</si>
  <si>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</si>
  <si>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</si>
  <si>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</si>
  <si>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</si>
  <si>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</si>
  <si>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</si>
  <si>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</si>
  <si>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</si>
  <si>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</si>
  <si>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</si>
  <si>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</si>
  <si>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</si>
  <si>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</si>
  <si>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</si>
  <si>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</si>
  <si>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</si>
  <si>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</si>
  <si>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</si>
  <si>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</si>
  <si>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</si>
  <si>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</si>
  <si>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</si>
  <si>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</si>
  <si>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</si>
  <si>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</si>
  <si>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</si>
  <si>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</si>
  <si>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</si>
  <si>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</si>
  <si>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</si>
  <si>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</si>
  <si>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</si>
  <si>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</si>
  <si>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</si>
  <si>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</si>
  <si>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</si>
  <si>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</si>
  <si>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</si>
  <si>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</si>
  <si>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</si>
  <si>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</si>
  <si>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</si>
  <si>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</si>
  <si>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</si>
  <si>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</si>
  <si>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</si>
  <si>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</si>
  <si>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</si>
  <si>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</si>
  <si>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</si>
  <si>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</si>
  <si>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</si>
  <si>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</si>
  <si>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</si>
  <si>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</si>
  <si>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</si>
  <si>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</si>
  <si>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</si>
  <si>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</si>
  <si>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</si>
  <si>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</si>
  <si>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</si>
  <si>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</si>
  <si>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</si>
  <si>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</si>
  <si>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</si>
  <si>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</si>
  <si>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</si>
  <si>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</si>
  <si>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</si>
  <si>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</si>
  <si>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</si>
  <si>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</si>
  <si>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</si>
  <si>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</si>
  <si>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</si>
  <si>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</si>
  <si>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</si>
  <si>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</si>
  <si>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</si>
  <si>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</si>
  <si>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</si>
  <si>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</si>
  <si>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</si>
  <si>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</si>
  <si>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</si>
  <si>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</si>
  <si>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</si>
  <si>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</si>
  <si>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</si>
  <si>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</si>
  <si>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</si>
  <si>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</si>
  <si>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</si>
  <si>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</si>
  <si>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</si>
  <si>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</si>
  <si>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</si>
  <si>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</si>
  <si>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</si>
  <si>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</si>
  <si>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</si>
  <si>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</si>
  <si>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</si>
  <si>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</si>
  <si>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</si>
  <si>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</si>
  <si>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</si>
  <si>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</si>
  <si>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</si>
  <si>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</si>
  <si>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</si>
  <si>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</si>
  <si>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</si>
  <si>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</si>
  <si>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</si>
  <si>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</si>
  <si>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</si>
  <si>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</si>
  <si>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</si>
  <si>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</si>
  <si>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</si>
  <si>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</si>
  <si>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</si>
  <si>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</si>
  <si>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</si>
  <si>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</si>
  <si>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</si>
  <si>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</si>
  <si>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</si>
  <si>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</si>
  <si>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</si>
  <si>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</si>
  <si>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</si>
  <si>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</si>
  <si>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</si>
  <si>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</si>
  <si>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</si>
  <si>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</si>
  <si>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</si>
  <si>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</si>
  <si>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</si>
  <si>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</si>
  <si>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</si>
  <si>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</si>
  <si>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</si>
  <si>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</si>
  <si>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</si>
  <si>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</si>
  <si>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</si>
  <si>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</si>
  <si>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</si>
  <si>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</si>
  <si>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</si>
  <si>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</si>
  <si>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</si>
  <si>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</si>
  <si>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</si>
  <si>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</si>
  <si>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</si>
  <si>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</si>
  <si>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</si>
  <si>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</si>
  <si>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</si>
  <si>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</si>
  <si>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</si>
  <si>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</si>
  <si>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</si>
  <si>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</si>
  <si>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</si>
  <si>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</si>
  <si>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</si>
  <si>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</si>
  <si>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</si>
  <si>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</si>
  <si>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</si>
  <si>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</si>
  <si>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</si>
  <si>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</si>
  <si>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</si>
  <si>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</si>
  <si>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</si>
  <si>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</si>
  <si>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</si>
  <si>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</si>
  <si>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</si>
  <si>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</si>
  <si>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</si>
  <si>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</si>
  <si>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</si>
  <si>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</si>
  <si>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</si>
  <si>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</si>
  <si>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</si>
  <si>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</si>
  <si>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</si>
  <si>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</si>
  <si>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</si>
  <si>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</si>
  <si>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</si>
  <si>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</si>
  <si>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</si>
  <si>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</si>
  <si>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</si>
  <si>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</si>
  <si>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</si>
  <si>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</si>
  <si>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</si>
  <si>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</si>
  <si>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</si>
  <si>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</si>
  <si>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</si>
  <si>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</si>
  <si>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</si>
  <si>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</si>
  <si>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</si>
  <si>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</si>
  <si>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</si>
  <si>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</si>
  <si>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</si>
  <si>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</si>
  <si>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</si>
  <si>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</si>
  <si>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</si>
  <si>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</si>
  <si>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</si>
  <si>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</si>
  <si>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</si>
  <si>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</si>
  <si>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</si>
  <si>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</si>
  <si>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</si>
  <si>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</si>
  <si>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</si>
  <si>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</si>
  <si>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</si>
  <si>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</si>
  <si>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</si>
  <si>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</si>
  <si>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</si>
  <si>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</si>
  <si>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</si>
  <si>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</si>
  <si>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</si>
  <si>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</si>
  <si>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</si>
  <si>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</si>
  <si>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</si>
  <si>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</si>
  <si>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</si>
  <si>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</si>
  <si>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</si>
  <si>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</si>
  <si>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</si>
  <si>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</si>
  <si>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</si>
  <si>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</si>
  <si>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</si>
  <si>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</si>
  <si>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</si>
  <si>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</si>
  <si>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</si>
  <si>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</si>
  <si>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</si>
  <si>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</si>
  <si>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</si>
  <si>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</si>
  <si>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</si>
  <si>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</si>
  <si>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</si>
  <si>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</si>
  <si>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</si>
  <si>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</si>
  <si>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</si>
  <si>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</si>
  <si>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</si>
  <si>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</si>
  <si>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</si>
  <si>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</si>
  <si>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</si>
  <si>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</si>
  <si>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</si>
  <si>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</si>
  <si>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</si>
  <si>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</si>
  <si>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</si>
  <si>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</si>
  <si>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</si>
  <si>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</si>
  <si>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</si>
  <si>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</si>
  <si>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</si>
  <si>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</si>
  <si>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</si>
  <si>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</si>
  <si>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</si>
  <si>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</si>
  <si>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</si>
  <si>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</si>
  <si>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</si>
  <si>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</si>
  <si>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</si>
  <si>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</si>
  <si>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</si>
  <si>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</si>
  <si>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</si>
  <si>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</si>
  <si>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</si>
  <si>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</si>
  <si>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</si>
  <si>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</si>
  <si>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</si>
  <si>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</si>
  <si>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</si>
  <si>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</si>
  <si>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</si>
  <si>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</si>
  <si>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</si>
  <si>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</si>
  <si>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</si>
  <si>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</si>
  <si>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</si>
  <si>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</si>
  <si>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</si>
  <si>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</si>
  <si>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</si>
  <si>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</si>
  <si>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</si>
  <si>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</si>
  <si>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</si>
  <si>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</si>
  <si>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</si>
  <si>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</si>
  <si>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</si>
  <si>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</si>
  <si>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</si>
  <si>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</si>
  <si>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</si>
  <si>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</si>
  <si>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</si>
  <si>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</si>
  <si>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</si>
  <si>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</si>
  <si>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</si>
  <si>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</si>
  <si>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</si>
  <si>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</si>
  <si>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</si>
  <si>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</si>
  <si>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</si>
  <si>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</si>
  <si>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</si>
  <si>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</si>
  <si>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</si>
  <si>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</si>
  <si>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</si>
  <si>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</si>
  <si>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</si>
  <si>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</si>
  <si>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</si>
  <si>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</si>
  <si>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</si>
  <si>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</si>
  <si>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</si>
  <si>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</si>
  <si>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</si>
  <si>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</si>
  <si>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</si>
  <si>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</si>
  <si>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</si>
  <si>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</si>
  <si>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</si>
  <si>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</si>
  <si>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</si>
  <si>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</si>
  <si>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</si>
  <si>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</si>
  <si>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</si>
  <si>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</si>
  <si>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</si>
  <si>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</si>
  <si>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</si>
  <si>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</si>
  <si>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</si>
  <si>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</si>
  <si>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</si>
  <si>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</si>
  <si>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</si>
  <si>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</si>
  <si>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</si>
  <si>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</si>
  <si>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</si>
  <si>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</si>
  <si>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</si>
  <si>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</si>
  <si>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</si>
  <si>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</si>
  <si>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</si>
  <si>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</si>
  <si>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</si>
  <si>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</si>
  <si>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</si>
  <si>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</si>
  <si>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</si>
  <si>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</si>
  <si>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</si>
  <si>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</si>
  <si>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</si>
  <si>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</si>
  <si>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</si>
  <si>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</si>
  <si>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</si>
  <si>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</si>
  <si>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</si>
  <si>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</si>
  <si>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</si>
  <si>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</si>
  <si>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</si>
  <si>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</si>
  <si>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</si>
  <si>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</si>
  <si>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</si>
  <si>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</si>
  <si>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</si>
  <si>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</si>
  <si>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</si>
  <si>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</si>
  <si>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</si>
  <si>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</si>
  <si>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</si>
  <si>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</si>
  <si>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</si>
  <si>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</si>
  <si>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</si>
  <si>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</si>
  <si>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</si>
  <si>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</si>
  <si>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</si>
  <si>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</si>
  <si>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</si>
  <si>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</si>
  <si>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</si>
  <si>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</si>
  <si>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</si>
  <si>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</si>
  <si>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</si>
  <si>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</si>
  <si>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</si>
  <si>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</si>
  <si>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</si>
  <si>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</si>
  <si>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</si>
  <si>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</si>
  <si>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</si>
  <si>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</si>
  <si>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</si>
  <si>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</si>
  <si>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</si>
  <si>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</si>
  <si>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</si>
  <si>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</si>
  <si>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</si>
  <si>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</si>
  <si>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</si>
  <si>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</si>
  <si>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</si>
  <si>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</si>
  <si>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</si>
  <si>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</si>
  <si>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</si>
  <si>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</si>
  <si>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</si>
  <si>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</si>
  <si>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</si>
  <si>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</si>
  <si>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</si>
  <si>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</si>
  <si>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</si>
  <si>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</si>
  <si>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</si>
  <si>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</si>
  <si>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</si>
  <si>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</si>
  <si>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</si>
  <si>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</si>
  <si>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</si>
  <si>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</si>
  <si>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</si>
  <si>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</si>
  <si>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</si>
  <si>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</si>
  <si>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</si>
  <si>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</si>
  <si>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</si>
  <si>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</si>
  <si>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</si>
  <si>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</si>
  <si>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</si>
  <si>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</si>
  <si>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</si>
  <si>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</si>
  <si>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</si>
  <si>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</si>
  <si>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</si>
  <si>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</si>
  <si>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</si>
  <si>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</si>
  <si>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</si>
  <si>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</si>
  <si>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</si>
  <si>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</si>
  <si>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</si>
  <si>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</si>
  <si>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</si>
  <si>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</si>
  <si>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</si>
  <si>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</si>
  <si>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</si>
  <si>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</si>
  <si>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</si>
  <si>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</si>
  <si>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</si>
  <si>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</si>
  <si>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</si>
  <si>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</si>
  <si>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</si>
  <si>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</si>
  <si>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</si>
  <si>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</si>
  <si>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</si>
  <si>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</si>
  <si>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</si>
  <si>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</si>
  <si>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</si>
  <si>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</si>
  <si>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</si>
  <si>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</si>
  <si>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</si>
  <si>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</si>
  <si>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</si>
  <si>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</si>
  <si>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</si>
  <si>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</si>
  <si>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</si>
  <si>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</si>
  <si>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</si>
  <si>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</si>
  <si>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</si>
  <si>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</si>
  <si>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</si>
  <si>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</si>
  <si>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</si>
  <si>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</si>
  <si>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</si>
  <si>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</si>
  <si>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</si>
  <si>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</si>
  <si>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</si>
  <si>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</si>
  <si>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</si>
  <si>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</si>
  <si>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</si>
  <si>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</si>
  <si>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</si>
  <si>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</si>
  <si>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</si>
  <si>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</si>
  <si>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</si>
  <si>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</si>
  <si>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</si>
  <si>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</si>
  <si>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</si>
  <si>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</si>
  <si>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</si>
  <si>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</si>
  <si>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</si>
  <si>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</si>
  <si>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</si>
  <si>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</si>
  <si>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</si>
  <si>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</si>
  <si>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</si>
  <si>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</si>
  <si>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</si>
  <si>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</si>
  <si>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</si>
  <si>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</si>
  <si>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</si>
  <si>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</si>
  <si>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</si>
  <si>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</si>
  <si>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</si>
  <si>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</si>
  <si>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</si>
  <si>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</si>
  <si>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</si>
  <si>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</si>
  <si>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</si>
  <si>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</si>
  <si>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</si>
  <si>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</si>
  <si>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</si>
  <si>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</si>
  <si>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</si>
  <si>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</si>
  <si>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</si>
  <si>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</si>
  <si>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</si>
  <si>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</si>
  <si>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</si>
  <si>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</si>
  <si>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</si>
  <si>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</si>
  <si>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</si>
  <si>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</si>
  <si>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</si>
  <si>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</si>
  <si>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</si>
  <si>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</si>
  <si>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</si>
  <si>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</si>
  <si>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</si>
  <si>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</si>
  <si>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</si>
  <si>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</si>
  <si>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</si>
  <si>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</si>
  <si>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</si>
  <si>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</si>
  <si>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</si>
  <si>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</si>
  <si>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</si>
  <si>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</si>
  <si>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</si>
  <si>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</si>
  <si>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</si>
  <si>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</si>
  <si>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</si>
  <si>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</si>
  <si>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</si>
  <si>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</si>
  <si>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</si>
  <si>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</si>
  <si>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</si>
  <si>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</si>
  <si>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</si>
  <si>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</si>
  <si>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</si>
  <si>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</si>
  <si>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</si>
  <si>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</si>
  <si>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</si>
  <si>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</si>
  <si>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</si>
  <si>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</si>
  <si>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</si>
  <si>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</si>
  <si>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</si>
  <si>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</si>
  <si>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</si>
  <si>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</si>
  <si>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</si>
  <si>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</si>
  <si>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</si>
  <si>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</si>
  <si>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</si>
  <si>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</si>
  <si>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</si>
  <si>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</si>
  <si>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</si>
  <si>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</si>
  <si>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</si>
  <si>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</si>
  <si>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</si>
  <si>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</si>
  <si>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</si>
  <si>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</si>
  <si>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</si>
  <si>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</si>
  <si>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</si>
  <si>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</si>
  <si>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</si>
  <si>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</si>
  <si>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</si>
  <si>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</si>
  <si>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</si>
  <si>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</si>
  <si>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</si>
  <si>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</si>
  <si>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</si>
  <si>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</si>
  <si>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</si>
  <si>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</si>
  <si>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</si>
  <si>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</si>
  <si>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</si>
  <si>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</si>
  <si>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</si>
  <si>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</si>
  <si>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</si>
  <si>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</si>
  <si>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</si>
  <si>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</si>
  <si>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</si>
  <si>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</si>
  <si>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</si>
  <si>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</si>
  <si>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</si>
  <si>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</si>
  <si>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</si>
  <si>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</si>
  <si>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</si>
  <si>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</si>
  <si>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</si>
  <si>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</si>
  <si>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</si>
  <si>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</si>
  <si>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</si>
  <si>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</si>
  <si>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</si>
  <si>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</si>
  <si>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</si>
  <si>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</si>
  <si>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</si>
  <si>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</si>
  <si>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</si>
  <si>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</si>
  <si>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</si>
  <si>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</si>
  <si>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</si>
  <si>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</si>
  <si>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</si>
  <si>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</si>
  <si>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</si>
  <si>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</si>
  <si>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</si>
  <si>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</si>
  <si>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</si>
  <si>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</si>
  <si>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</si>
  <si>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</si>
  <si>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</si>
  <si>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</si>
  <si>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</si>
  <si>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</si>
  <si>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</si>
  <si>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</si>
  <si>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</si>
  <si>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</si>
  <si>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</si>
  <si>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</si>
  <si>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</si>
  <si>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</si>
  <si>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</si>
  <si>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</si>
  <si>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</si>
  <si>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</si>
  <si>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</si>
  <si>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</si>
  <si>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</si>
  <si>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</si>
  <si>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</si>
  <si>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</si>
  <si>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</si>
  <si>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</si>
  <si>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</si>
  <si>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</si>
  <si>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</si>
  <si>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</si>
  <si>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</si>
  <si>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</si>
  <si>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</si>
  <si>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</si>
  <si>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</si>
  <si>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</si>
  <si>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</si>
  <si>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</si>
  <si>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</si>
  <si>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</si>
  <si>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</si>
  <si>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</si>
  <si>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</si>
  <si>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</si>
  <si>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</si>
  <si>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</si>
  <si>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</si>
  <si>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</si>
  <si>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</si>
  <si>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</si>
  <si>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</si>
  <si>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</si>
  <si>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</si>
  <si>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</si>
  <si>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</si>
  <si>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</si>
  <si>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</si>
  <si>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</si>
  <si>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</si>
  <si>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</si>
  <si>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</si>
  <si>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</si>
  <si>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</si>
  <si>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</si>
  <si>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</si>
  <si>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</si>
  <si>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</si>
  <si>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</si>
  <si>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</si>
  <si>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</si>
  <si>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</si>
  <si>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</si>
  <si>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</si>
  <si>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</si>
  <si>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</si>
  <si>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</si>
  <si>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</si>
  <si>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</si>
  <si>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</si>
  <si>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</si>
  <si>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</si>
  <si>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</si>
  <si>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</si>
  <si>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</si>
  <si>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</si>
  <si>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</si>
  <si>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</si>
  <si>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</si>
  <si>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</si>
  <si>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</si>
  <si>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</si>
  <si>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</si>
  <si>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</si>
  <si>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</si>
  <si>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</si>
  <si>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</si>
  <si>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</si>
  <si>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</si>
  <si>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</si>
  <si>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</si>
  <si>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</si>
  <si>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</si>
  <si>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</si>
  <si>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</si>
  <si>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</si>
  <si>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</si>
  <si>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</si>
  <si>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</si>
  <si>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</si>
  <si>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</si>
  <si>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</si>
  <si>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</si>
  <si>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</si>
  <si>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</si>
  <si>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</si>
  <si>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</si>
  <si>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</si>
  <si>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</si>
  <si>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</si>
  <si>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</si>
  <si>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</si>
  <si>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</si>
  <si>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</si>
  <si>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</si>
  <si>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</si>
  <si>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</si>
  <si>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</si>
  <si>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</si>
  <si>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</si>
  <si>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</si>
  <si>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</si>
  <si>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</si>
  <si>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</si>
  <si>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</si>
  <si>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</si>
  <si>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</si>
  <si>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</si>
  <si>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</si>
  <si>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</si>
  <si>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</si>
  <si>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</si>
  <si>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</si>
  <si>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</si>
  <si>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</si>
  <si>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</si>
  <si>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</si>
  <si>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</si>
  <si>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</si>
  <si>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</si>
  <si>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</si>
  <si>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</si>
  <si>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</si>
  <si>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</si>
  <si>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</si>
  <si>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</si>
  <si>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</si>
  <si>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</si>
  <si>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</si>
  <si>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</si>
  <si>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</si>
  <si>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</si>
  <si>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</si>
  <si>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</si>
  <si>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</si>
  <si>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</si>
  <si>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</si>
  <si>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</si>
  <si>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</si>
  <si>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</si>
  <si>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</si>
  <si>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</si>
  <si>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</si>
  <si>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</si>
  <si>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</si>
  <si>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</si>
  <si>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</si>
  <si>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</si>
  <si>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</si>
  <si>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</si>
  <si>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</si>
  <si>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</si>
  <si>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</si>
  <si>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</si>
  <si>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</si>
  <si>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</si>
  <si>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</si>
  <si>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</si>
  <si>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</si>
  <si>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</si>
  <si>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</si>
  <si>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</si>
  <si>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</si>
  <si>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</si>
  <si>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</si>
  <si>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</si>
  <si>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</si>
  <si>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</si>
  <si>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</si>
  <si>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</si>
  <si>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</si>
  <si>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</si>
  <si>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</si>
  <si>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</si>
  <si>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</si>
  <si>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</si>
  <si>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</si>
  <si>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</si>
  <si>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</si>
  <si>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</si>
  <si>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</si>
  <si>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</si>
  <si>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</si>
  <si>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</si>
  <si>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</si>
  <si>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</si>
  <si>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</si>
  <si>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</si>
  <si>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</si>
  <si>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</si>
  <si>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</si>
  <si>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</si>
  <si>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</si>
  <si>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</si>
  <si>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</si>
  <si>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</si>
  <si>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</si>
  <si>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</si>
  <si>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</si>
  <si>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</si>
  <si>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</si>
  <si>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</si>
  <si>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</si>
  <si>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</si>
  <si>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</si>
  <si>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</si>
  <si>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</si>
  <si>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</si>
  <si>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</si>
  <si>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</si>
  <si>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</si>
  <si>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</si>
  <si>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</si>
  <si>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</si>
  <si>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</si>
  <si>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</si>
  <si>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</si>
  <si>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</si>
  <si>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</si>
  <si>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</si>
  <si>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</si>
  <si>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</si>
  <si>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</si>
  <si>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</si>
  <si>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</si>
  <si>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</si>
  <si>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</si>
  <si>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</si>
  <si>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</si>
  <si>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</si>
  <si>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</si>
  <si>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</si>
  <si>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</si>
  <si>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</si>
  <si>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</si>
  <si>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</si>
  <si>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</si>
  <si>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</si>
  <si>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</si>
  <si>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</si>
  <si>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</si>
  <si>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</si>
  <si>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</si>
  <si>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</si>
  <si>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</si>
  <si>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</si>
  <si>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</si>
  <si>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</si>
  <si>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</si>
  <si>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</si>
  <si>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</si>
  <si>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</si>
  <si>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</si>
  <si>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</si>
  <si>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</si>
  <si>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</si>
  <si>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</si>
  <si>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</si>
  <si>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</si>
  <si>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</si>
  <si>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</si>
  <si>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</si>
  <si>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</si>
  <si>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</si>
  <si>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</si>
  <si>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</si>
  <si>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</si>
  <si>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</si>
  <si>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</si>
  <si>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</si>
  <si>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</si>
  <si>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</si>
  <si>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</si>
  <si>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</si>
  <si>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</si>
  <si>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</si>
  <si>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</si>
  <si>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</si>
  <si>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</si>
  <si>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</si>
  <si>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</si>
  <si>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</si>
  <si>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</si>
  <si>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</si>
  <si>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</si>
  <si>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</si>
  <si>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</si>
  <si>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</si>
  <si>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</si>
  <si>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</si>
  <si>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</si>
  <si>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</si>
  <si>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</si>
  <si>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</si>
  <si>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</si>
  <si>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</si>
  <si>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</si>
  <si>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</si>
  <si>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</si>
  <si>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</si>
  <si>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</si>
  <si>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</si>
  <si>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</si>
  <si>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</si>
  <si>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</si>
  <si>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</si>
  <si>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</si>
  <si>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</si>
  <si>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</si>
  <si>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</si>
  <si>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</si>
  <si>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</si>
  <si>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</si>
  <si>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</si>
  <si>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</si>
  <si>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</si>
  <si>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</si>
  <si>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</si>
  <si>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</si>
  <si>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</si>
  <si>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</si>
  <si>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</si>
  <si>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</si>
  <si>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</si>
  <si>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</si>
  <si>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</si>
  <si>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</si>
  <si>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</si>
  <si>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</si>
  <si>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</si>
  <si>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</si>
  <si>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</si>
  <si>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</si>
  <si>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</si>
  <si>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</si>
  <si>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</si>
  <si>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</si>
  <si>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</si>
  <si>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</si>
  <si>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</si>
  <si>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</si>
  <si>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</si>
  <si>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</si>
  <si>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</si>
  <si>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</si>
  <si>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</si>
  <si>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</si>
  <si>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</si>
  <si>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</si>
  <si>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</si>
  <si>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</si>
  <si>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</si>
  <si>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</si>
  <si>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</si>
  <si>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</si>
  <si>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</si>
  <si>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</si>
  <si>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</si>
  <si>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</si>
  <si>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</si>
  <si>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</si>
  <si>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</si>
  <si>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</si>
  <si>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</si>
  <si>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</si>
  <si>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</si>
  <si>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</si>
  <si>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</si>
  <si>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</si>
  <si>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</si>
  <si>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</si>
  <si>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</si>
  <si>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</si>
  <si>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</si>
  <si>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</si>
  <si>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</si>
  <si>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</si>
  <si>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</si>
  <si>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</si>
  <si>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</si>
  <si>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</si>
  <si>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</si>
  <si>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</si>
  <si>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</si>
  <si>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</si>
  <si>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</si>
  <si>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</si>
  <si>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</si>
  <si>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</si>
  <si>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</si>
  <si>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</si>
  <si>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</si>
  <si>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</si>
  <si>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</si>
  <si>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</si>
  <si>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</si>
  <si>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</si>
  <si>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</si>
  <si>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</si>
  <si>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</si>
  <si>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</si>
  <si>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</si>
  <si>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</si>
  <si>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</si>
  <si>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</si>
  <si>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</si>
  <si>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</si>
  <si>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</si>
  <si>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</si>
  <si>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</si>
  <si>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</si>
  <si>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</si>
  <si>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</si>
  <si>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</si>
  <si>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</si>
  <si>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</si>
  <si>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</si>
  <si>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</si>
  <si>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</si>
  <si>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</si>
  <si>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</si>
  <si>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</si>
  <si>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</si>
  <si>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</si>
  <si>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</si>
  <si>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</si>
  <si>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</si>
  <si>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</si>
  <si>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</si>
  <si>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</si>
  <si>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</si>
  <si>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</si>
  <si>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</si>
  <si>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</si>
  <si>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</si>
  <si>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</si>
  <si>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</si>
  <si>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</si>
  <si>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</si>
  <si>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</si>
  <si>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</si>
  <si>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</si>
  <si>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</si>
  <si>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</si>
  <si>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</si>
  <si>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</si>
  <si>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</si>
  <si>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</si>
  <si>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</si>
  <si>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</si>
  <si>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</si>
  <si>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</si>
  <si>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</si>
  <si>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</si>
  <si>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</si>
  <si>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</si>
  <si>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</si>
  <si>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</si>
  <si>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</si>
  <si>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</si>
  <si>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</si>
  <si>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</si>
  <si>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</si>
  <si>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</si>
  <si>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</si>
  <si>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</si>
  <si>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</si>
  <si>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</si>
  <si>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</si>
  <si>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</si>
  <si>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</si>
  <si>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</si>
  <si>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</si>
  <si>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</si>
  <si>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</si>
  <si>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</si>
  <si>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</si>
  <si>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</si>
  <si>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</si>
  <si>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</si>
  <si>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</si>
  <si>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</si>
  <si>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</si>
  <si>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</si>
  <si>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</si>
  <si>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</si>
  <si>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</si>
  <si>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</si>
  <si>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</si>
  <si>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</si>
  <si>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</si>
  <si>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</si>
  <si>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</si>
  <si>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</si>
  <si>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</si>
  <si>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</si>
  <si>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</si>
  <si>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</si>
  <si>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</si>
  <si>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</si>
  <si>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</si>
  <si>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</si>
  <si>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</si>
  <si>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</si>
  <si>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</si>
  <si>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</si>
  <si>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</si>
  <si>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</si>
  <si>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</si>
  <si>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</si>
  <si>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</si>
  <si>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</si>
  <si>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</si>
  <si>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</si>
  <si>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</si>
  <si>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</si>
  <si>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</si>
  <si>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</si>
  <si>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</si>
  <si>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</si>
  <si>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</si>
  <si>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</si>
  <si>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</si>
  <si>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</si>
  <si>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</si>
  <si>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</si>
  <si>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</si>
  <si>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</si>
  <si>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</si>
  <si>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</si>
  <si>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</si>
  <si>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</si>
  <si>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</si>
  <si>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</si>
  <si>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</si>
  <si>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</si>
  <si>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</si>
  <si>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</si>
  <si>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</si>
  <si>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</si>
  <si>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</si>
  <si>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</si>
  <si>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</si>
  <si>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</si>
  <si>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</si>
  <si>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</si>
  <si>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</si>
  <si>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</si>
  <si>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</si>
  <si>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</si>
  <si>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</si>
  <si>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</si>
  <si>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</si>
  <si>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</si>
  <si>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</si>
  <si>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</si>
  <si>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</si>
  <si>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</si>
  <si>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</si>
  <si>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</si>
  <si>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</si>
  <si>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</si>
  <si>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</si>
  <si>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</si>
  <si>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</si>
  <si>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</si>
  <si>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</si>
  <si>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</si>
  <si>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</si>
  <si>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</si>
  <si>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</si>
  <si>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</si>
  <si>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</si>
  <si>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</si>
  <si>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</si>
  <si>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</si>
  <si>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</si>
  <si>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</si>
  <si>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</si>
  <si>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</si>
  <si>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</si>
  <si>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</si>
  <si>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</si>
  <si>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</si>
  <si>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</si>
  <si>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</si>
  <si>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</si>
  <si>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</si>
  <si>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</si>
  <si>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</si>
  <si>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</si>
  <si>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</si>
  <si>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</si>
  <si>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</si>
  <si>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</si>
  <si>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</si>
  <si>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</si>
  <si>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</si>
  <si>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</si>
  <si>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</si>
  <si>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</si>
  <si>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</si>
  <si>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</si>
  <si>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</si>
  <si>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</si>
  <si>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</si>
  <si>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</si>
  <si>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</si>
  <si>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</si>
  <si>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</si>
  <si>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</si>
  <si>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</si>
  <si>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</si>
  <si>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</si>
  <si>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</si>
  <si>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</si>
  <si>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</si>
  <si>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</si>
  <si>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</si>
  <si>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</si>
  <si>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</si>
  <si>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</si>
  <si>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</si>
  <si>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</si>
  <si>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</si>
  <si>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</si>
  <si>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</si>
  <si>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</si>
  <si>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</si>
  <si>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</si>
  <si>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</si>
  <si>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</si>
  <si>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</si>
  <si>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</si>
  <si>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</si>
  <si>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</si>
  <si>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</si>
  <si>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</si>
  <si>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</si>
  <si>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</si>
  <si>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</si>
  <si>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</si>
  <si>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</si>
  <si>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</si>
  <si>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</si>
  <si>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</si>
  <si>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</si>
  <si>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</si>
  <si>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</si>
  <si>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</si>
  <si>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</si>
  <si>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</si>
  <si>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</si>
  <si>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</si>
  <si>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</si>
  <si>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</si>
  <si>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</si>
  <si>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</si>
  <si>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</si>
  <si>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</si>
  <si>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</si>
  <si>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</si>
  <si>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</si>
  <si>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</si>
  <si>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</si>
  <si>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</si>
  <si>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</si>
  <si>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</si>
  <si>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</si>
  <si>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</si>
  <si>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</si>
  <si>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</si>
  <si>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</si>
  <si>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</si>
  <si>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</si>
  <si>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</si>
  <si>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</si>
  <si>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</si>
  <si>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</si>
  <si>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</si>
  <si>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</si>
  <si>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</si>
  <si>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</si>
  <si>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</si>
  <si>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</si>
  <si>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</si>
  <si>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</si>
  <si>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</si>
  <si>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</si>
  <si>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</si>
  <si>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</si>
  <si>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</si>
  <si>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</si>
  <si>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</si>
  <si>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</si>
  <si>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</si>
  <si>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</si>
  <si>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</si>
  <si>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</si>
  <si>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</si>
  <si>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</si>
  <si>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</si>
  <si>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</si>
  <si>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</si>
  <si>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</si>
  <si>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</si>
  <si>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</si>
  <si>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</si>
  <si>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</si>
  <si>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</si>
  <si>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</si>
  <si>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</si>
  <si>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</si>
  <si>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</si>
  <si>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</si>
  <si>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</si>
  <si>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</si>
  <si>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</si>
  <si>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</si>
  <si>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</si>
  <si>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</si>
  <si>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</si>
  <si>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</si>
  <si>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</si>
  <si>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</si>
  <si>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</si>
  <si>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</si>
  <si>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</si>
  <si>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</si>
  <si>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</si>
  <si>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</si>
  <si>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</si>
  <si>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</si>
  <si>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</si>
  <si>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</si>
  <si>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</si>
  <si>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</si>
  <si>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</si>
  <si>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</si>
  <si>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</si>
  <si>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</si>
  <si>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</si>
  <si>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</si>
  <si>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</si>
  <si>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</si>
  <si>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</si>
  <si>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</si>
  <si>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</si>
  <si>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</si>
  <si>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</si>
  <si>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</si>
  <si>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</si>
  <si>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</si>
  <si>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</si>
  <si>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</si>
  <si>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</si>
  <si>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</si>
  <si>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</si>
  <si>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</si>
  <si>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</si>
  <si>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</si>
  <si>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</si>
  <si>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</si>
  <si>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</si>
  <si>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</si>
  <si>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</si>
  <si>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</si>
  <si>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</si>
  <si>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</si>
  <si>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</si>
  <si>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</si>
  <si>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</si>
  <si>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</si>
  <si>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</si>
  <si>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</si>
  <si>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</si>
  <si>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</si>
  <si>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</si>
  <si>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</si>
  <si>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</si>
  <si>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</si>
  <si>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</si>
  <si>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</si>
  <si>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</si>
  <si>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</si>
  <si>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</si>
  <si>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</si>
  <si>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</si>
  <si>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</si>
  <si>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</si>
  <si>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</si>
  <si>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</si>
  <si>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</si>
  <si>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</si>
  <si>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</si>
  <si>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</si>
  <si>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</si>
  <si>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</si>
  <si>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</si>
  <si>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</si>
  <si>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</si>
  <si>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</si>
  <si>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</si>
  <si>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</si>
  <si>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</si>
  <si>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</si>
  <si>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</si>
  <si>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</si>
  <si>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</si>
  <si>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</si>
  <si>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</si>
  <si>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</si>
  <si>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</si>
  <si>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</si>
  <si>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</si>
  <si>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</si>
  <si>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</si>
  <si>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</si>
  <si>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</si>
  <si>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</si>
  <si>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</si>
  <si>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</si>
  <si>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</si>
  <si>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</si>
  <si>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</si>
  <si>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</si>
  <si>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</si>
  <si>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</si>
  <si>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</si>
  <si>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</si>
  <si>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</si>
  <si>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</si>
  <si>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</si>
  <si>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</si>
  <si>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</si>
  <si>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</si>
  <si>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</si>
  <si>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</si>
  <si>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</si>
  <si>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</si>
  <si>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</si>
  <si>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</si>
  <si>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</si>
  <si>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</si>
  <si>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</si>
  <si>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</si>
  <si>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</si>
  <si>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</si>
  <si>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</si>
  <si>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</si>
  <si>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</si>
  <si>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</si>
  <si>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</si>
  <si>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</si>
  <si>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</si>
  <si>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</si>
  <si>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</si>
  <si>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</si>
  <si>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</si>
  <si>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</si>
  <si>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</si>
  <si>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</si>
  <si>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</si>
  <si>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</si>
  <si>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</si>
  <si>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</si>
  <si>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</si>
  <si>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</si>
  <si>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</si>
  <si>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</si>
  <si>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</si>
  <si>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</si>
  <si>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</si>
  <si>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</si>
  <si>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</si>
  <si>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</si>
  <si>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</si>
  <si>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</si>
  <si>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</si>
  <si>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</si>
  <si>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</si>
  <si>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</si>
  <si>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</si>
  <si>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</si>
  <si>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</si>
  <si>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</si>
  <si>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</si>
  <si>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</si>
  <si>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</si>
  <si>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</si>
  <si>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</si>
  <si>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</si>
  <si>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</si>
  <si>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</si>
  <si>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</si>
  <si>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</si>
  <si>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</si>
  <si>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</si>
  <si>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</si>
  <si>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</si>
  <si>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</si>
  <si>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</si>
  <si>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</si>
  <si>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</si>
  <si>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</si>
  <si>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</si>
  <si>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</si>
  <si>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</si>
  <si>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</si>
  <si>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</si>
  <si>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</si>
  <si>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</si>
  <si>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</si>
  <si>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</si>
  <si>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</si>
  <si>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</si>
  <si>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</si>
  <si>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</si>
  <si>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</si>
  <si>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</si>
  <si>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</si>
  <si>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</si>
  <si>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</si>
  <si>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</si>
  <si>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</si>
  <si>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</si>
  <si>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</si>
  <si>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</si>
  <si>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</si>
  <si>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</si>
  <si>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</si>
  <si>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</si>
  <si>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</si>
  <si>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</si>
  <si>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</si>
  <si>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</si>
  <si>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</si>
  <si>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</si>
  <si>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</si>
  <si>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</si>
  <si>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</si>
  <si>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</si>
  <si>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</si>
  <si>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</si>
  <si>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</si>
  <si>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</si>
  <si>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</si>
  <si>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</si>
  <si>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</si>
  <si>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</si>
  <si>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</si>
  <si>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</si>
  <si>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</si>
  <si>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</si>
  <si>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</si>
  <si>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</si>
  <si>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</si>
  <si>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</si>
  <si>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</si>
  <si>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</si>
  <si>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</si>
  <si>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</si>
  <si>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</si>
  <si>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</si>
  <si>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</si>
  <si>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</si>
  <si>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</si>
  <si>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</si>
  <si>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</si>
  <si>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</si>
  <si>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</si>
  <si>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</si>
  <si>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</si>
  <si>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</si>
  <si>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</si>
  <si>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</si>
  <si>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</si>
  <si>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</si>
  <si>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</si>
  <si>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</si>
  <si>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</si>
  <si>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</si>
  <si>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</si>
  <si>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</si>
  <si>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</si>
  <si>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</si>
  <si>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</si>
  <si>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</si>
  <si>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</si>
  <si>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</si>
  <si>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</si>
  <si>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</si>
  <si>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</si>
  <si>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</si>
  <si>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</si>
  <si>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</si>
  <si>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</si>
  <si>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</si>
  <si>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</si>
  <si>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</si>
  <si>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</si>
  <si>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</si>
  <si>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</si>
  <si>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</si>
  <si>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</si>
  <si>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</si>
  <si>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</si>
  <si>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</si>
  <si>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</si>
  <si>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</si>
  <si>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</si>
  <si>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</si>
  <si>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</si>
  <si>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</si>
  <si>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</si>
  <si>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</si>
  <si>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</si>
  <si>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</si>
  <si>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</si>
  <si>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</si>
  <si>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</si>
  <si>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</si>
  <si>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</si>
  <si>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</si>
  <si>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</si>
  <si>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</si>
  <si>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</si>
  <si>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</si>
  <si>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</si>
  <si>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</si>
  <si>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</si>
  <si>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</si>
  <si>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</si>
  <si>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</si>
  <si>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</si>
  <si>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</si>
  <si>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</si>
  <si>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</si>
  <si>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</si>
  <si>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</si>
  <si>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</si>
  <si>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</si>
  <si>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</si>
  <si>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</si>
  <si>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</si>
  <si>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</si>
  <si>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</si>
  <si>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</si>
  <si>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</si>
  <si>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</si>
  <si>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</si>
  <si>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</si>
  <si>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</si>
  <si>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</si>
  <si>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</si>
  <si>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</si>
  <si>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</si>
  <si>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</si>
  <si>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</si>
  <si>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</si>
  <si>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</si>
  <si>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</si>
  <si>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</si>
  <si>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</si>
  <si>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</si>
  <si>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</si>
  <si>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</si>
  <si>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</si>
  <si>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</si>
  <si>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</si>
  <si>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</si>
  <si>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</si>
  <si>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</si>
  <si>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</si>
  <si>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</si>
  <si>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</si>
  <si>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</si>
  <si>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</si>
  <si>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</si>
  <si>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</si>
  <si>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</si>
  <si>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</si>
  <si>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</si>
  <si>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</si>
  <si>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</si>
  <si>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</si>
  <si>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</si>
  <si>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</si>
  <si>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</si>
  <si>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</si>
  <si>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</si>
  <si>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</si>
  <si>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</si>
  <si>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</si>
  <si>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</si>
  <si>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</si>
  <si>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</si>
  <si>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</si>
  <si>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</si>
  <si>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</si>
  <si>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</si>
  <si>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</si>
  <si>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</si>
  <si>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</si>
  <si>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</si>
  <si>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</si>
  <si>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</si>
  <si>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</si>
  <si>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</si>
  <si>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</si>
  <si>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</si>
  <si>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</si>
  <si>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</si>
  <si>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</si>
  <si>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</si>
  <si>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</si>
  <si>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</si>
  <si>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</si>
  <si>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</si>
  <si>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</si>
  <si>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</si>
  <si>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</si>
  <si>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</si>
  <si>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</si>
  <si>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</si>
  <si>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</si>
  <si>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</si>
  <si>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</si>
  <si>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</si>
  <si>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</si>
  <si>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</si>
  <si>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</si>
  <si>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</si>
  <si>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</si>
  <si>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</si>
  <si>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</si>
  <si>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</si>
  <si>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</si>
  <si>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</si>
  <si>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</si>
  <si>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</si>
  <si>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</si>
  <si>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</si>
  <si>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</si>
  <si>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</si>
  <si>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</si>
  <si>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</si>
  <si>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</si>
  <si>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</si>
  <si>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</si>
  <si>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</si>
  <si>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</si>
  <si>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</si>
  <si>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</si>
  <si>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</si>
  <si>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</si>
  <si>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</si>
  <si>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</si>
  <si>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</si>
  <si>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</si>
  <si>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</si>
  <si>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</si>
  <si>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</si>
  <si>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</si>
  <si>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</si>
  <si>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</si>
  <si>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</si>
  <si>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</si>
  <si>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</si>
  <si>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</si>
  <si>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</si>
  <si>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</si>
  <si>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</si>
  <si>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</si>
  <si>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</si>
  <si>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</si>
  <si>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</si>
  <si>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</si>
  <si>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</si>
  <si>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</si>
  <si>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</si>
  <si>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</si>
  <si>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</si>
  <si>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</si>
  <si>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</si>
  <si>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</si>
  <si>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</si>
  <si>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</si>
  <si>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</si>
  <si>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</si>
  <si>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</si>
  <si>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</si>
  <si>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</si>
  <si>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</si>
  <si>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</si>
  <si>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</si>
  <si>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</si>
  <si>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</si>
  <si>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</si>
  <si>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</si>
  <si>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</si>
  <si>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</si>
  <si>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</si>
  <si>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</si>
  <si>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</si>
  <si>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</si>
  <si>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</si>
  <si>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</si>
  <si>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</si>
  <si>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</si>
  <si>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</si>
  <si>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</si>
  <si>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</si>
  <si>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</si>
  <si>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</si>
  <si>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</si>
  <si>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</si>
  <si>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</si>
  <si>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</si>
  <si>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</si>
  <si>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</si>
  <si>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</si>
  <si>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</si>
  <si>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</si>
  <si>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</si>
  <si>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</si>
  <si>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</si>
  <si>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</si>
  <si>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</si>
  <si>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</si>
  <si>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</si>
  <si>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</si>
  <si>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</si>
  <si>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</si>
  <si>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</si>
  <si>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</si>
  <si>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</si>
  <si>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</si>
  <si>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</si>
  <si>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</si>
  <si>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</si>
  <si>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</si>
  <si>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</si>
  <si>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</si>
  <si>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</si>
  <si>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</si>
  <si>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</si>
  <si>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</si>
  <si>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</si>
  <si>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</si>
  <si>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</si>
  <si>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</si>
  <si>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</si>
  <si>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</si>
  <si>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</si>
  <si>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</si>
  <si>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</si>
  <si>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</si>
  <si>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</si>
  <si>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</si>
  <si>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</si>
  <si>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</si>
  <si>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</si>
  <si>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</si>
  <si>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</si>
  <si>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</si>
  <si>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</si>
  <si>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</si>
  <si>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</si>
  <si>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</si>
  <si>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</si>
  <si>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</si>
  <si>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</si>
  <si>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</si>
  <si>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</si>
  <si>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</si>
  <si>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</si>
  <si>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</si>
  <si>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</si>
  <si>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</si>
  <si>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</si>
  <si>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</si>
  <si>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</si>
  <si>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</si>
  <si>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</si>
  <si>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</si>
  <si>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</si>
  <si>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</si>
  <si>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</si>
  <si>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</si>
  <si>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</si>
  <si>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</si>
  <si>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</si>
  <si>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</si>
  <si>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</si>
  <si>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</si>
  <si>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</si>
  <si>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</si>
  <si>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</si>
  <si>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</si>
  <si>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</si>
  <si>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</si>
  <si>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</si>
  <si>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</si>
  <si>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</si>
  <si>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</si>
  <si>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</si>
  <si>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</si>
  <si>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</si>
  <si>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</si>
  <si>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</si>
  <si>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</si>
  <si>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</si>
  <si>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</si>
  <si>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</si>
  <si>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</si>
  <si>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</si>
  <si>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</si>
  <si>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</si>
  <si>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</si>
  <si>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</si>
  <si>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</si>
  <si>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</si>
  <si>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</si>
  <si>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</si>
  <si>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</si>
  <si>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</si>
  <si>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</si>
  <si>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</si>
  <si>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</si>
  <si>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</si>
  <si>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</si>
  <si>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</si>
  <si>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</si>
  <si>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</si>
  <si>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</si>
  <si>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</si>
  <si>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</si>
  <si>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</si>
  <si>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</si>
  <si>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</si>
  <si>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</si>
  <si>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</si>
  <si>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</si>
  <si>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</si>
  <si>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</si>
  <si>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</si>
  <si>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</si>
  <si>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</si>
  <si>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</si>
  <si>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</si>
  <si>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</si>
  <si>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</si>
  <si>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</si>
  <si>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</si>
  <si>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</si>
  <si>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</si>
  <si>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</si>
  <si>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</si>
  <si>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</si>
  <si>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</si>
  <si>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</si>
  <si>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</si>
  <si>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</si>
  <si>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</si>
  <si>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</si>
  <si>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</si>
  <si>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</si>
  <si>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</si>
  <si>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</si>
  <si>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</si>
  <si>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</si>
  <si>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</si>
  <si>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</si>
  <si>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</si>
  <si>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</si>
  <si>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</si>
  <si>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</si>
  <si>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</si>
  <si>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</si>
  <si>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</si>
  <si>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</si>
  <si>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</si>
  <si>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</si>
  <si>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</si>
  <si>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</si>
  <si>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</si>
  <si>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</si>
  <si>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</si>
  <si>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</si>
  <si>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</si>
  <si>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</si>
  <si>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</si>
  <si>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</si>
  <si>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</si>
  <si>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</si>
  <si>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</si>
  <si>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</si>
  <si>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</si>
  <si>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</si>
  <si>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</si>
  <si>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</si>
  <si>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</si>
  <si>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</si>
  <si>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</si>
  <si>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</si>
  <si>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</si>
  <si>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</si>
  <si>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</si>
  <si>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</si>
  <si>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</si>
  <si>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</si>
  <si>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</si>
  <si>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</si>
  <si>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</si>
  <si>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</si>
  <si>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</si>
  <si>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</si>
  <si>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</si>
  <si>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</si>
  <si>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</si>
  <si>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</si>
  <si>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</si>
  <si>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</si>
  <si>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</si>
  <si>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</si>
  <si>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</si>
  <si>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</si>
  <si>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</si>
  <si>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</si>
  <si>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</si>
  <si>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</si>
  <si>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</si>
  <si>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</si>
  <si>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</si>
  <si>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</si>
  <si>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</si>
  <si>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</si>
  <si>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</si>
  <si>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</si>
  <si>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</si>
  <si>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</si>
  <si>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</si>
  <si>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</si>
  <si>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</si>
  <si>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</si>
  <si>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</si>
  <si>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</si>
  <si>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</si>
  <si>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</si>
  <si>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</si>
  <si>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</si>
  <si>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</si>
  <si>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</si>
  <si>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</si>
  <si>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</si>
  <si>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</si>
  <si>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</si>
  <si>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</si>
  <si>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</si>
  <si>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</si>
  <si>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</si>
  <si>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</si>
  <si>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</si>
  <si>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</si>
  <si>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</si>
  <si>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</si>
  <si>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</si>
  <si>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</si>
  <si>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</si>
  <si>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</si>
  <si>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</si>
  <si>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</si>
  <si>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</si>
  <si>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</si>
  <si>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</si>
  <si>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</si>
  <si>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</si>
  <si>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</si>
  <si>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</si>
  <si>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</si>
  <si>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</si>
  <si>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</si>
  <si>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</si>
  <si>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</si>
  <si>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</si>
  <si>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</si>
  <si>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</si>
  <si>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</si>
  <si>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</si>
  <si>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</si>
  <si>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</si>
  <si>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</si>
  <si>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</si>
  <si>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</si>
  <si>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</si>
  <si>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</si>
  <si>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</si>
  <si>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</si>
  <si>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</si>
  <si>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</si>
  <si>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</si>
  <si>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</si>
  <si>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</si>
  <si>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</si>
  <si>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</si>
  <si>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</si>
  <si>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</si>
  <si>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</si>
  <si>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</si>
  <si>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</si>
  <si>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</si>
  <si>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</si>
  <si>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</si>
  <si>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</si>
  <si>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</si>
  <si>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</si>
  <si>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</si>
  <si>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</si>
  <si>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</si>
  <si>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</si>
  <si>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</si>
  <si>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</si>
  <si>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</si>
  <si>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</si>
  <si>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</si>
  <si>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</si>
  <si>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</si>
  <si>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</si>
  <si>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</si>
  <si>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</si>
  <si>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</si>
  <si>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</si>
  <si>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</si>
  <si>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</si>
  <si>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</si>
  <si>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</si>
  <si>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</si>
  <si>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</si>
  <si>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</si>
  <si>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</si>
  <si>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</si>
  <si>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</si>
  <si>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</si>
  <si>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</si>
  <si>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</si>
  <si>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</si>
  <si>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</si>
  <si>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</si>
  <si>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</si>
  <si>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</si>
  <si>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</si>
  <si>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</si>
  <si>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</si>
  <si>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</si>
  <si>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</si>
  <si>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</si>
  <si>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</si>
  <si>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</si>
  <si>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</si>
  <si>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</si>
  <si>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</si>
  <si>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</si>
  <si>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</si>
  <si>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</si>
  <si>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</si>
  <si>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</si>
  <si>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</si>
  <si>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</si>
  <si>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</si>
  <si>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</si>
  <si>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</si>
  <si>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</si>
  <si>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</si>
  <si>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</si>
  <si>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</si>
  <si>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</si>
  <si>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</si>
  <si>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</si>
  <si>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</si>
  <si>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</si>
  <si>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</si>
  <si>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</si>
  <si>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</si>
  <si>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</si>
  <si>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</si>
  <si>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</si>
  <si>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</si>
  <si>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</si>
  <si>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</si>
  <si>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</si>
  <si>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</si>
  <si>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</si>
  <si>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</si>
  <si>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</si>
  <si>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</si>
  <si>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</si>
  <si>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</si>
  <si>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</si>
  <si>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</si>
  <si>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</si>
  <si>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</si>
  <si>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</si>
  <si>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</si>
  <si>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</si>
  <si>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</si>
  <si>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</si>
  <si>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</si>
  <si>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</si>
  <si>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</si>
  <si>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</si>
  <si>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</si>
  <si>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</si>
  <si>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</si>
  <si>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</si>
  <si>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</si>
  <si>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</si>
  <si>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</si>
  <si>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</si>
  <si>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</si>
  <si>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</si>
  <si>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</si>
  <si>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</si>
  <si>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</si>
  <si>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</si>
  <si>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</si>
  <si>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</si>
  <si>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</si>
  <si>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</si>
  <si>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</si>
  <si>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</si>
  <si>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</si>
  <si>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</si>
  <si>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</si>
  <si>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</si>
  <si>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</si>
  <si>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</si>
  <si>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</si>
  <si>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</si>
  <si>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</si>
  <si>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</si>
  <si>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</si>
  <si>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</si>
  <si>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</si>
  <si>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</si>
  <si>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</si>
  <si>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</si>
  <si>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</si>
  <si>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</si>
  <si>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</si>
  <si>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</si>
  <si>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</si>
  <si>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</si>
  <si>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</si>
  <si>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</si>
  <si>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</si>
  <si>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</si>
  <si>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</si>
  <si>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</si>
  <si>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</si>
  <si>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</si>
  <si>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</si>
  <si>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</si>
  <si>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</si>
  <si>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</si>
  <si>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</si>
  <si>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</si>
  <si>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</si>
  <si>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</si>
  <si>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</si>
  <si>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</si>
  <si>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</si>
  <si>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</si>
  <si>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</si>
  <si>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</si>
  <si>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</si>
  <si>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</si>
  <si>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</si>
  <si>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</si>
  <si>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</si>
  <si>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</si>
  <si>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</si>
  <si>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</si>
  <si>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</si>
  <si>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</si>
  <si>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</si>
  <si>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</si>
  <si>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</si>
  <si>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</si>
  <si>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</si>
  <si>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</si>
  <si>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</si>
  <si>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</si>
  <si>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</si>
  <si>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</si>
  <si>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</si>
  <si>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</si>
  <si>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</si>
  <si>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</si>
  <si>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</si>
  <si>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</si>
  <si>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</si>
  <si>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</si>
  <si>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</si>
  <si>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</si>
  <si>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</si>
  <si>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</si>
  <si>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</si>
  <si>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</si>
  <si>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</si>
  <si>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</si>
  <si>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</si>
  <si>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</si>
  <si>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</si>
  <si>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</si>
  <si>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</si>
  <si>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</si>
  <si>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</si>
  <si>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</si>
  <si>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</si>
  <si>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</si>
  <si>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</si>
  <si>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</si>
  <si>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</si>
  <si>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</si>
  <si>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</si>
  <si>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</si>
  <si>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</si>
  <si>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</si>
  <si>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</si>
  <si>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</si>
  <si>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</si>
  <si>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</si>
  <si>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</si>
  <si>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</si>
  <si>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</si>
  <si>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</si>
  <si>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</si>
  <si>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</si>
  <si>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</si>
  <si>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</si>
  <si>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</si>
  <si>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</si>
  <si>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</si>
  <si>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</si>
  <si>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</si>
  <si>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</si>
  <si>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</si>
  <si>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</si>
  <si>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</si>
  <si>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</si>
  <si>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</si>
  <si>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</si>
  <si>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</si>
  <si>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</si>
  <si>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</si>
  <si>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</si>
  <si>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</si>
  <si>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</si>
  <si>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</si>
  <si>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</si>
  <si>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</si>
  <si>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</si>
  <si>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</si>
  <si>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</si>
  <si>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</si>
  <si>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</si>
  <si>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</si>
  <si>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</si>
  <si>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</si>
  <si>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</si>
  <si>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</si>
  <si>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</si>
  <si>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</si>
  <si>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</si>
  <si>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</si>
  <si>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</si>
  <si>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</si>
  <si>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</si>
  <si>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</si>
  <si>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</si>
  <si>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</si>
  <si>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</si>
  <si>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</si>
  <si>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</si>
  <si>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</si>
  <si>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</si>
  <si>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</si>
  <si>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</si>
  <si>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</si>
  <si>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</si>
  <si>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</si>
  <si>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</si>
  <si>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</si>
  <si>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</si>
  <si>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</si>
  <si>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</si>
  <si>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</si>
  <si>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</si>
  <si>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</si>
  <si>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</si>
  <si>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</si>
  <si>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</si>
  <si>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</si>
  <si>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</si>
  <si>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</si>
  <si>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</si>
  <si>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</si>
  <si>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</si>
  <si>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</si>
  <si>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</si>
  <si>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</si>
  <si>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</si>
  <si>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</si>
  <si>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</si>
  <si>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</si>
  <si>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</si>
  <si>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</si>
  <si>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</si>
  <si>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</si>
  <si>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</si>
  <si>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</si>
  <si>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</si>
  <si>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</si>
  <si>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</si>
  <si>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</si>
  <si>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</si>
  <si>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</si>
  <si>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</si>
  <si>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</si>
  <si>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</si>
  <si>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</si>
  <si>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</si>
  <si>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</si>
  <si>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</si>
  <si>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</si>
  <si>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</si>
  <si>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</si>
  <si>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</si>
  <si>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</si>
  <si>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</si>
  <si>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</si>
  <si>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</si>
  <si>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</si>
  <si>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</si>
  <si>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</si>
  <si>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</si>
  <si>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</si>
  <si>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</si>
  <si>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</si>
  <si>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</si>
  <si>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</si>
  <si>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</si>
  <si>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</si>
  <si>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</si>
  <si>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</si>
  <si>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</si>
  <si>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</si>
  <si>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</si>
  <si>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</si>
  <si>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</si>
  <si>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</si>
  <si>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</si>
  <si>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</si>
  <si>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</si>
  <si>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</si>
  <si>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</si>
  <si>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</si>
  <si>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</si>
  <si>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</si>
  <si>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</si>
  <si>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</si>
  <si>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</si>
  <si>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</si>
  <si>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</si>
  <si>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</si>
  <si>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</si>
  <si>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</si>
  <si>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</si>
  <si>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</si>
  <si>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</si>
  <si>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</si>
  <si>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</si>
  <si>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</si>
  <si>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</si>
  <si>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</si>
  <si>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</si>
  <si>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</si>
  <si>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</si>
  <si>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</si>
  <si>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</si>
  <si>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</si>
  <si>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</si>
  <si>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</si>
  <si>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</si>
  <si>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</si>
  <si>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</si>
  <si>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</si>
  <si>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</si>
  <si>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</si>
  <si>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</si>
  <si>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</si>
  <si>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</si>
  <si>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</si>
  <si>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</si>
  <si>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</si>
  <si>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</si>
  <si>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</si>
  <si>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</si>
  <si>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</si>
  <si>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</si>
  <si>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</si>
  <si>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</si>
  <si>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</si>
  <si>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</si>
  <si>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</si>
  <si>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</si>
  <si>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</si>
  <si>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</si>
  <si>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</si>
  <si>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</si>
  <si>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</si>
  <si>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</si>
  <si>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</si>
  <si>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</si>
  <si>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</si>
  <si>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</si>
  <si>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</si>
  <si>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</si>
  <si>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</si>
  <si>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</si>
  <si>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</si>
  <si>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</si>
  <si>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</si>
  <si>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</si>
  <si>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</si>
  <si>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</si>
  <si>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</si>
  <si>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</si>
  <si>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</si>
  <si>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</si>
  <si>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</si>
  <si>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</si>
  <si>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</si>
  <si>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</si>
  <si>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</si>
  <si>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</si>
  <si>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</si>
  <si>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</si>
  <si>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</si>
  <si>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</si>
  <si>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</si>
  <si>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</si>
  <si>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</si>
  <si>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</si>
  <si>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</si>
  <si>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</si>
  <si>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</si>
  <si>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</si>
  <si>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</si>
  <si>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</si>
  <si>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</si>
  <si>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</si>
  <si>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</si>
  <si>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</si>
  <si>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</si>
  <si>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</si>
  <si>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</si>
  <si>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</si>
  <si>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</si>
  <si>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</si>
  <si>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</si>
  <si>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</si>
  <si>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</si>
  <si>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</si>
  <si>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</si>
  <si>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</si>
  <si>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</si>
  <si>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</si>
  <si>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</si>
  <si>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</si>
  <si>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</si>
  <si>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</si>
  <si>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</si>
  <si>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</si>
  <si>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</si>
  <si>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</si>
  <si>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</si>
  <si>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</si>
  <si>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</si>
  <si>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</si>
  <si>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</si>
  <si>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</si>
  <si>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</si>
  <si>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</si>
  <si>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</si>
  <si>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</si>
  <si>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</si>
  <si>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</si>
  <si>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</si>
  <si>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</si>
  <si>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</si>
  <si>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</si>
  <si>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</si>
  <si>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</si>
  <si>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</si>
  <si>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</si>
  <si>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</si>
  <si>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</si>
  <si>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</si>
  <si>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</si>
  <si>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</si>
  <si>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</si>
  <si>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</si>
  <si>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</si>
  <si>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</si>
  <si>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</si>
  <si>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</si>
  <si>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</si>
  <si>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</si>
  <si>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</si>
  <si>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</si>
  <si>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</si>
  <si>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</si>
  <si>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</si>
  <si>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</si>
  <si>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</si>
  <si>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</si>
  <si>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</si>
  <si>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</si>
  <si>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</si>
  <si>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</si>
  <si>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</si>
  <si>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</si>
  <si>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</si>
  <si>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</si>
  <si>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</si>
  <si>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</si>
  <si>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</si>
  <si>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</si>
  <si>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</si>
  <si>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</si>
  <si>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</si>
  <si>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</si>
  <si>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</si>
  <si>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</si>
  <si>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</si>
  <si>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</si>
  <si>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</si>
  <si>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</si>
  <si>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</si>
  <si>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</si>
  <si>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</si>
  <si>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</si>
  <si>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</si>
  <si>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</si>
  <si>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</si>
  <si>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</si>
  <si>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</si>
  <si>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</si>
  <si>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</si>
  <si>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</si>
  <si>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</si>
  <si>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</si>
  <si>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</si>
  <si>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</si>
  <si>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</si>
  <si>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</si>
  <si>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</si>
  <si>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</si>
  <si>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</si>
  <si>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</si>
  <si>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</si>
  <si>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</si>
  <si>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</si>
  <si>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</si>
  <si>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</si>
  <si>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</si>
  <si>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</si>
  <si>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</si>
  <si>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</si>
  <si>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</si>
  <si>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</si>
  <si>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</si>
  <si>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</si>
  <si>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</si>
  <si>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</si>
  <si>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</si>
  <si>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</si>
  <si>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</si>
  <si>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</si>
  <si>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</si>
  <si>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</si>
  <si>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</si>
  <si>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</si>
  <si>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</si>
  <si>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</si>
  <si>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</si>
  <si>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</si>
  <si>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</si>
  <si>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</si>
  <si>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</si>
  <si>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</si>
  <si>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</si>
  <si>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</si>
  <si>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</si>
  <si>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</si>
  <si>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</si>
  <si>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</si>
  <si>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</si>
  <si>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</si>
  <si>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</si>
  <si>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</si>
  <si>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</si>
  <si>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</si>
  <si>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</si>
  <si>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</si>
  <si>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</si>
  <si>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</si>
  <si>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</si>
  <si>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</si>
  <si>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</si>
  <si>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</si>
  <si>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</si>
  <si>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</si>
  <si>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</si>
  <si>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</si>
  <si>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</si>
  <si>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</si>
  <si>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</si>
  <si>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</si>
  <si>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</si>
  <si>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</si>
  <si>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</si>
  <si>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</si>
  <si>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</si>
  <si>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</si>
  <si>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</si>
  <si>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</si>
  <si>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</si>
  <si>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</si>
  <si>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</si>
  <si>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</si>
  <si>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</si>
  <si>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</si>
  <si>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</si>
  <si>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</si>
  <si>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</si>
  <si>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</si>
  <si>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</si>
  <si>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</si>
  <si>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</si>
  <si>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</si>
  <si>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</si>
  <si>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</si>
  <si>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</si>
  <si>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</si>
  <si>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</si>
  <si>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</si>
  <si>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</si>
  <si>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</si>
  <si>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</si>
  <si>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</si>
  <si>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</si>
  <si>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</si>
  <si>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</si>
  <si>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</si>
  <si>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</si>
  <si>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</si>
  <si>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</si>
  <si>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</si>
  <si>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</si>
  <si>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</si>
  <si>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</si>
  <si>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</si>
  <si>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</si>
  <si>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</si>
  <si>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</si>
  <si>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</si>
  <si>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</si>
  <si>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</si>
  <si>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</si>
  <si>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</si>
  <si>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</si>
  <si>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</si>
  <si>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</si>
  <si>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</si>
  <si>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</si>
  <si>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</si>
  <si>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</si>
  <si>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</si>
  <si>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</si>
  <si>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</si>
  <si>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</si>
  <si>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</si>
  <si>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</si>
  <si>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</si>
  <si>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</si>
  <si>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</si>
  <si>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</si>
  <si>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</si>
  <si>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</si>
  <si>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</si>
  <si>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</si>
  <si>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</si>
  <si>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</si>
  <si>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</si>
  <si>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</si>
  <si>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</si>
  <si>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</si>
  <si>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</si>
  <si>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</si>
  <si>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</si>
  <si>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</si>
  <si>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</si>
  <si>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</si>
  <si>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</si>
  <si>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</si>
  <si>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</si>
  <si>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</si>
  <si>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</si>
  <si>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</si>
  <si>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</si>
  <si>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</si>
  <si>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</si>
  <si>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</si>
  <si>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</si>
  <si>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</si>
  <si>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</si>
  <si>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</si>
  <si>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</si>
  <si>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</si>
  <si>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</si>
  <si>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</si>
  <si>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</si>
  <si>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</si>
  <si>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</si>
  <si>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</si>
  <si>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</si>
  <si>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</si>
  <si>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</si>
  <si>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</si>
  <si>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</si>
  <si>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</si>
  <si>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</si>
  <si>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</si>
  <si>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</si>
  <si>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</si>
  <si>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</si>
  <si>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</si>
  <si>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</si>
  <si>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</si>
  <si>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</si>
  <si>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</si>
  <si>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</si>
  <si>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</si>
  <si>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</si>
  <si>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</si>
  <si>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</si>
  <si>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</si>
  <si>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</si>
  <si>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</si>
  <si>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</si>
  <si>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</si>
  <si>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</si>
  <si>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</si>
  <si>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</si>
  <si>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</si>
  <si>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</si>
  <si>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</si>
  <si>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</si>
  <si>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</si>
  <si>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</si>
  <si>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</si>
  <si>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</si>
  <si>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</si>
  <si>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</si>
  <si>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</si>
  <si>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</si>
  <si>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</si>
  <si>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</si>
  <si>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</si>
  <si>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</si>
  <si>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</si>
  <si>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</si>
  <si>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</si>
  <si>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</si>
  <si>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</si>
  <si>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</si>
  <si>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</si>
  <si>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</si>
  <si>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</si>
  <si>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</si>
  <si>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</si>
  <si>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</si>
  <si>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</si>
  <si>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</si>
  <si>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</si>
  <si>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</si>
  <si>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</si>
  <si>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</si>
  <si>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</si>
  <si>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</si>
  <si>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</si>
  <si>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</si>
  <si>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</si>
  <si>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</si>
  <si>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</si>
  <si>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</si>
  <si>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</si>
  <si>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</si>
  <si>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</si>
  <si>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</si>
  <si>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</si>
  <si>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</si>
  <si>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</si>
  <si>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</si>
  <si>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</si>
  <si>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</si>
  <si>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</si>
  <si>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</si>
  <si>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</si>
  <si>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</si>
  <si>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</si>
  <si>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</si>
  <si>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</si>
  <si>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</si>
  <si>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</si>
  <si>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</si>
  <si>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</si>
  <si>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</si>
  <si>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</si>
  <si>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</si>
  <si>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</si>
  <si>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</si>
  <si>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</si>
  <si>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</si>
  <si>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</si>
  <si>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</si>
  <si>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</si>
  <si>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</si>
  <si>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</si>
  <si>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</si>
  <si>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</si>
  <si>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</si>
  <si>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</si>
  <si>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</si>
  <si>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</si>
  <si>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</si>
  <si>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</si>
  <si>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</si>
  <si>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</si>
  <si>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</si>
  <si>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</si>
  <si>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</si>
  <si>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</si>
  <si>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</si>
  <si>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</si>
  <si>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</si>
  <si>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</si>
  <si>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</si>
  <si>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</si>
  <si>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</si>
  <si>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</si>
  <si>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</si>
  <si>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</si>
  <si>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</si>
  <si>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</si>
  <si>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</si>
  <si>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</si>
  <si>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</si>
  <si>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</si>
  <si>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</si>
  <si>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</si>
  <si>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</si>
  <si>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</si>
  <si>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</si>
  <si>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</si>
  <si>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</si>
  <si>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</si>
  <si>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</si>
  <si>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</si>
  <si>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</si>
  <si>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</si>
  <si>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</si>
  <si>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</si>
  <si>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</si>
  <si>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</si>
  <si>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</si>
  <si>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</si>
  <si>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</si>
  <si>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</si>
  <si>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</si>
  <si>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</si>
  <si>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</si>
  <si>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</si>
  <si>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</si>
  <si>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</si>
  <si>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</si>
  <si>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</si>
  <si>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</si>
  <si>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</si>
  <si>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</si>
  <si>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</si>
  <si>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</si>
  <si>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</si>
  <si>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</si>
  <si>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</si>
  <si>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</si>
  <si>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</si>
  <si>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</si>
  <si>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</si>
  <si>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</si>
  <si>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</si>
  <si>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</si>
  <si>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</si>
  <si>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</si>
  <si>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</si>
  <si>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</si>
  <si>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</si>
  <si>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</si>
  <si>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</si>
  <si>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</si>
  <si>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</si>
  <si>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</si>
  <si>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</si>
  <si>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</si>
  <si>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</si>
  <si>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</si>
  <si>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</si>
  <si>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</si>
  <si>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</si>
  <si>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</si>
  <si>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</si>
  <si>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</si>
  <si>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</si>
  <si>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</si>
  <si>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</si>
  <si>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</si>
  <si>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</si>
  <si>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</si>
  <si>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</si>
  <si>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</si>
  <si>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</si>
  <si>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</si>
  <si>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</si>
  <si>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</si>
  <si>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</si>
  <si>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</si>
  <si>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</si>
  <si>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</si>
  <si>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</si>
  <si>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</si>
  <si>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</si>
  <si>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</si>
  <si>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</si>
  <si>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</si>
  <si>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</si>
  <si>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</si>
  <si>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</si>
  <si>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</si>
  <si>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</si>
  <si>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</si>
  <si>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</si>
  <si>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</si>
  <si>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</si>
  <si>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</si>
  <si>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</si>
  <si>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</si>
  <si>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</si>
  <si>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</si>
  <si>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</si>
  <si>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</si>
  <si>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</si>
  <si>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</si>
  <si>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</si>
  <si>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</si>
  <si>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</si>
  <si>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</si>
  <si>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</si>
  <si>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</si>
  <si>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</si>
  <si>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</si>
  <si>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</si>
  <si>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</si>
  <si>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</si>
  <si>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</si>
  <si>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</si>
  <si>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</si>
  <si>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</si>
  <si>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</si>
  <si>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</si>
  <si>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</si>
  <si>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</si>
  <si>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</si>
  <si>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</si>
  <si>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</si>
  <si>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</si>
  <si>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</si>
  <si>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</si>
  <si>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</si>
  <si>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</si>
  <si>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</si>
  <si>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</si>
  <si>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</si>
  <si>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</si>
  <si>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</si>
  <si>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</si>
  <si>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</si>
  <si>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</si>
  <si>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</si>
  <si>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</si>
  <si>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</si>
  <si>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</si>
  <si>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</si>
  <si>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</si>
  <si>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</si>
  <si>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</si>
  <si>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</si>
  <si>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</si>
  <si>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</si>
  <si>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</si>
  <si>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</si>
  <si>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</si>
  <si>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</si>
  <si>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</si>
  <si>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</si>
  <si>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</si>
  <si>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</si>
  <si>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</si>
  <si>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</si>
  <si>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</si>
  <si>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</si>
  <si>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</si>
  <si>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</si>
  <si>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</si>
  <si>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</si>
  <si>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</si>
  <si>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</si>
  <si>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</si>
  <si>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</si>
  <si>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</si>
  <si>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</si>
  <si>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</si>
  <si>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</si>
  <si>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</si>
  <si>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</si>
  <si>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</si>
  <si>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</si>
  <si>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</si>
  <si>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</si>
  <si>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</si>
  <si>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</si>
  <si>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</si>
  <si>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</si>
  <si>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</si>
  <si>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</si>
  <si>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</si>
  <si>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</si>
  <si>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</si>
  <si>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</si>
  <si>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</si>
  <si>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</si>
  <si>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</si>
  <si>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</si>
  <si>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</si>
  <si>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</si>
  <si>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</si>
  <si>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</si>
  <si>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</si>
  <si>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</si>
  <si>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</si>
  <si>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</si>
  <si>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</si>
  <si>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</si>
  <si>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</si>
  <si>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</si>
  <si>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</si>
  <si>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</si>
  <si>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</si>
  <si>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</si>
  <si>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</si>
  <si>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</si>
  <si>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</si>
  <si>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</si>
  <si>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</si>
  <si>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</si>
  <si>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</si>
  <si>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</si>
  <si>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</si>
  <si>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</si>
  <si>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</si>
  <si>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</si>
  <si>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</si>
  <si>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</si>
  <si>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</si>
  <si>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</si>
  <si>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</si>
  <si>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</si>
  <si>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</si>
  <si>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</si>
  <si>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</si>
  <si>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</si>
  <si>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</si>
  <si>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</si>
  <si>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</si>
  <si>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</si>
  <si>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</si>
  <si>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</si>
  <si>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</si>
  <si>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</si>
  <si>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</si>
  <si>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</si>
  <si>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</si>
  <si>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</si>
  <si>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</si>
  <si>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</si>
  <si>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</si>
  <si>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</si>
  <si>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</si>
  <si>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</si>
  <si>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</si>
  <si>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</si>
  <si>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</si>
  <si>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</si>
  <si>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</si>
  <si>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</si>
  <si>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</si>
  <si>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</si>
  <si>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</si>
  <si>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</si>
  <si>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</si>
  <si>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</si>
  <si>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</si>
  <si>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</si>
  <si>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</si>
  <si>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</si>
  <si>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</si>
  <si>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</si>
  <si>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</si>
  <si>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</si>
  <si>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</si>
  <si>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</si>
  <si>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</si>
  <si>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</si>
  <si>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</si>
  <si>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</si>
  <si>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</si>
  <si>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</si>
  <si>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</si>
  <si>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</si>
  <si>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</si>
  <si>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</si>
  <si>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</si>
  <si>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</si>
  <si>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</si>
  <si>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</si>
  <si>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</si>
  <si>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</si>
  <si>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</si>
  <si>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</si>
  <si>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</si>
  <si>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</si>
  <si>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</si>
  <si>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</si>
  <si>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</si>
  <si>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</si>
  <si>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</si>
  <si>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</si>
  <si>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</si>
  <si>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</si>
  <si>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</si>
  <si>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</si>
  <si>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</si>
  <si>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</si>
  <si>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</si>
  <si>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</si>
  <si>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</si>
  <si>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</si>
  <si>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</si>
  <si>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</si>
  <si>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</si>
  <si>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</si>
  <si>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</si>
  <si>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</si>
  <si>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</si>
  <si>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</si>
  <si>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</si>
  <si>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</si>
  <si>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</si>
  <si>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</si>
  <si>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</si>
  <si>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</si>
  <si>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</si>
  <si>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</si>
  <si>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</si>
  <si>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</si>
  <si>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</si>
  <si>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</si>
  <si>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</si>
  <si>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</si>
  <si>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</si>
  <si>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</si>
  <si>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</si>
  <si>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</si>
  <si>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</si>
  <si>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</si>
  <si>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</si>
  <si>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</si>
  <si>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</si>
  <si>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</si>
  <si>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</si>
  <si>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</si>
  <si>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</si>
  <si>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</si>
  <si>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</si>
  <si>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</si>
  <si>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</si>
  <si>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</si>
  <si>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</si>
  <si>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</si>
  <si>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</si>
  <si>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</si>
  <si>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</si>
  <si>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</si>
  <si>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</si>
  <si>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</si>
  <si>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</si>
  <si>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</si>
  <si>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</si>
  <si>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</si>
  <si>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</si>
  <si>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</si>
  <si>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</si>
  <si>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</si>
  <si>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</si>
  <si>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</si>
  <si>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</si>
  <si>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</si>
  <si>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</si>
  <si>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</si>
  <si>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</si>
  <si>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</si>
  <si>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</si>
  <si>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</si>
  <si>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</si>
  <si>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</si>
  <si>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</si>
  <si>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</si>
  <si>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</si>
  <si>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</si>
  <si>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</si>
  <si>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</si>
  <si>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</si>
  <si>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</si>
  <si>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</si>
  <si>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</si>
  <si>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</si>
  <si>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</si>
  <si>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</si>
  <si>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</si>
  <si>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</si>
  <si>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</si>
  <si>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</si>
  <si>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</si>
  <si>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</si>
  <si>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</si>
  <si>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</si>
  <si>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</si>
  <si>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</si>
  <si>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</si>
  <si>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</si>
  <si>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</si>
  <si>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</si>
  <si>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</si>
  <si>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</si>
  <si>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</si>
  <si>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</si>
  <si>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</si>
  <si>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</si>
  <si>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</si>
  <si>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</si>
  <si>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</si>
  <si>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</si>
  <si>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</si>
  <si>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</si>
  <si>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</si>
  <si>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</si>
  <si>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</si>
  <si>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</si>
  <si>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</si>
  <si>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</si>
  <si>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</si>
  <si>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</si>
  <si>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</si>
  <si>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</si>
  <si>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</si>
  <si>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</si>
  <si>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</si>
  <si>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</si>
  <si>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</si>
  <si>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</si>
  <si>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</si>
  <si>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</si>
  <si>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</si>
  <si>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</si>
  <si>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</si>
  <si>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</si>
  <si>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</si>
  <si>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</si>
  <si>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</si>
  <si>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</si>
  <si>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</si>
  <si>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</si>
  <si>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</si>
  <si>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</si>
  <si>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</si>
  <si>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</si>
  <si>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</si>
  <si>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</si>
  <si>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</si>
  <si>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</si>
  <si>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</si>
  <si>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</si>
  <si>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</si>
  <si>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</si>
  <si>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</si>
  <si>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</si>
  <si>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</si>
  <si>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</si>
  <si>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</si>
  <si>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</si>
  <si>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</si>
  <si>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</si>
  <si>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</si>
  <si>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</si>
  <si>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</si>
  <si>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</si>
  <si>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</si>
  <si>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</si>
  <si>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</si>
  <si>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</si>
  <si>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</si>
  <si>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</si>
  <si>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</si>
  <si>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</si>
  <si>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</si>
  <si>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</si>
  <si>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</si>
  <si>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</si>
  <si>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</si>
  <si>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</si>
  <si>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</si>
  <si>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</si>
  <si>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</si>
  <si>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</si>
  <si>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</si>
  <si>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</si>
  <si>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</si>
  <si>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</si>
  <si>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</si>
  <si>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</si>
  <si>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</si>
  <si>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</si>
  <si>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</si>
  <si>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</si>
  <si>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</si>
  <si>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</si>
  <si>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</si>
  <si>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</si>
  <si>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</si>
  <si>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</si>
  <si>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</si>
  <si>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</si>
  <si>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</si>
  <si>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</si>
  <si>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</si>
  <si>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</si>
  <si>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</si>
  <si>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</si>
  <si>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</si>
  <si>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</si>
  <si>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</si>
  <si>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</si>
  <si>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</si>
  <si>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</si>
  <si>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</si>
  <si>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</si>
  <si>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</si>
  <si>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</si>
  <si>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</si>
  <si>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</si>
  <si>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</si>
  <si>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</si>
  <si>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</si>
  <si>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</si>
  <si>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</si>
  <si>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</si>
  <si>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</si>
  <si>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</si>
  <si>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</si>
  <si>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</si>
  <si>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</si>
  <si>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</si>
  <si>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</si>
  <si>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</si>
  <si>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</si>
  <si>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</si>
  <si>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</si>
  <si>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</si>
  <si>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</si>
  <si>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</si>
  <si>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</si>
  <si>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</si>
  <si>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</si>
  <si>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</si>
  <si>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</si>
  <si>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</si>
  <si>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</si>
  <si>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</si>
  <si>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</si>
  <si>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</si>
  <si>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</si>
  <si>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</si>
  <si>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</si>
  <si>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</si>
  <si>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</si>
  <si>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</si>
  <si>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</si>
  <si>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</si>
  <si>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</si>
  <si>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</si>
  <si>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</si>
  <si>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</si>
  <si>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</si>
  <si>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</si>
  <si>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</si>
  <si>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</si>
  <si>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</si>
  <si>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</si>
  <si>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</si>
  <si>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</si>
  <si>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</si>
  <si>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</si>
  <si>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</si>
  <si>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</si>
  <si>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</si>
  <si>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</si>
  <si>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</si>
  <si>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</si>
  <si>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</si>
  <si>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</si>
  <si>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</si>
  <si>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</si>
  <si>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</si>
  <si>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</si>
  <si>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</si>
  <si>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</si>
  <si>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</si>
  <si>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</si>
  <si>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</si>
  <si>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</si>
  <si>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</si>
  <si>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</si>
  <si>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</si>
  <si>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</si>
  <si>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</si>
  <si>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</si>
  <si>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</si>
  <si>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</si>
  <si>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</si>
  <si>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</si>
  <si>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</si>
  <si>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</si>
  <si>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</si>
  <si>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</si>
  <si>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</si>
  <si>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</si>
  <si>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</si>
  <si>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</si>
  <si>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</si>
  <si>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</si>
  <si>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</si>
  <si>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</si>
  <si>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</si>
  <si>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</si>
  <si>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</si>
  <si>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</si>
  <si>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</si>
  <si>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</si>
  <si>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</si>
  <si>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</si>
  <si>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</si>
  <si>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</si>
  <si>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</si>
  <si>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</si>
  <si>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</si>
  <si>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</si>
  <si>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</si>
  <si>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</si>
  <si>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</si>
  <si>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</si>
  <si>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</si>
  <si>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</si>
  <si>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</si>
  <si>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</si>
  <si>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</si>
  <si>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</si>
  <si>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</si>
  <si>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</si>
  <si>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</si>
  <si>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</si>
  <si>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</si>
  <si>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</si>
  <si>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</si>
  <si>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</si>
  <si>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</si>
  <si>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</si>
  <si>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</si>
  <si>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</si>
  <si>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</si>
  <si>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</si>
  <si>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</si>
  <si>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</si>
  <si>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</si>
  <si>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</si>
  <si>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</si>
  <si>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</si>
  <si>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</si>
  <si>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</si>
  <si>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</si>
  <si>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</si>
  <si>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</si>
  <si>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</si>
  <si>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</si>
  <si>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</si>
  <si>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</si>
  <si>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</si>
  <si>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</si>
  <si>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</si>
  <si>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</si>
  <si>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</si>
  <si>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</si>
  <si>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</si>
  <si>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</si>
  <si>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</si>
  <si>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</si>
  <si>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</si>
  <si>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</si>
  <si>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</si>
  <si>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</si>
  <si>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</si>
  <si>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</si>
  <si>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</si>
  <si>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</si>
  <si>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</si>
  <si>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</si>
  <si>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</si>
  <si>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</si>
  <si>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</si>
  <si>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</si>
  <si>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</si>
  <si>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</si>
  <si>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</si>
  <si>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</si>
  <si>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</si>
  <si>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</si>
  <si>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</si>
  <si>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</si>
  <si>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</si>
  <si>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</si>
  <si>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</si>
  <si>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</si>
  <si>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</si>
  <si>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</si>
  <si>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</si>
  <si>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</si>
  <si>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</si>
  <si>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</si>
  <si>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</si>
  <si>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</si>
  <si>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</si>
  <si>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</si>
  <si>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</si>
  <si>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</si>
  <si>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</si>
  <si>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</si>
  <si>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</si>
  <si>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</si>
  <si>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</si>
  <si>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</si>
  <si>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</si>
  <si>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</si>
  <si>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</si>
  <si>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</si>
  <si>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</si>
  <si>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</si>
  <si>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</si>
  <si>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</si>
  <si>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</si>
  <si>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</si>
  <si>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</si>
  <si>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</si>
  <si>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</si>
  <si>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</si>
  <si>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</si>
  <si>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</si>
  <si>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</si>
  <si>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</si>
  <si>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</si>
  <si>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</si>
  <si>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</si>
  <si>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</si>
  <si>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</si>
  <si>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</si>
  <si>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</si>
  <si>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</si>
  <si>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</si>
  <si>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</si>
  <si>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</si>
  <si>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</si>
  <si>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</si>
  <si>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</si>
  <si>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</si>
  <si>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</si>
  <si>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</si>
  <si>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</si>
  <si>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</si>
  <si>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</si>
  <si>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</si>
  <si>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</si>
  <si>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</si>
  <si>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</si>
  <si>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</si>
  <si>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</si>
  <si>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</si>
  <si>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</si>
  <si>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</si>
  <si>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</si>
  <si>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</si>
  <si>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</si>
  <si>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</si>
  <si>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</si>
  <si>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</si>
  <si>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</si>
  <si>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</si>
  <si>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</si>
  <si>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</si>
  <si>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</si>
  <si>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</si>
  <si>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</si>
  <si>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</si>
  <si>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</si>
  <si>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</si>
  <si>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</si>
  <si>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</si>
  <si>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</si>
  <si>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</si>
  <si>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</si>
  <si>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</si>
  <si>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</si>
  <si>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</si>
  <si>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</si>
  <si>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</si>
  <si>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</si>
  <si>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</si>
  <si>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</si>
  <si>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</si>
  <si>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</si>
  <si>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</si>
  <si>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</si>
  <si>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</si>
  <si>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</si>
  <si>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</si>
  <si>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</si>
  <si>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</si>
  <si>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</si>
  <si>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</si>
  <si>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</si>
  <si>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</si>
  <si>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</si>
  <si>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</si>
  <si>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</si>
  <si>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</si>
  <si>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</si>
  <si>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</si>
  <si>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</si>
  <si>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</si>
  <si>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</si>
  <si>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</si>
  <si>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</si>
  <si>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</si>
  <si>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</si>
  <si>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</si>
  <si>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</si>
  <si>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</si>
  <si>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</si>
  <si>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</si>
  <si>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</si>
  <si>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</si>
  <si>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</si>
  <si>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</si>
  <si>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</si>
  <si>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</si>
  <si>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</si>
  <si>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</si>
  <si>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</si>
  <si>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</si>
  <si>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</si>
  <si>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</si>
  <si>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</si>
  <si>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</si>
  <si>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</si>
  <si>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</si>
  <si>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</si>
  <si>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</si>
  <si>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</si>
  <si>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</si>
  <si>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</si>
  <si>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</si>
  <si>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</si>
  <si>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</si>
  <si>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</si>
  <si>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</si>
  <si>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</si>
  <si>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</si>
  <si>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</si>
  <si>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</si>
  <si>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</si>
  <si>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</si>
  <si>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</si>
  <si>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</si>
  <si>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</si>
  <si>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</si>
  <si>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</si>
  <si>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</si>
  <si>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</si>
  <si>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</si>
  <si>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</si>
  <si>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</si>
  <si>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</si>
  <si>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</si>
  <si>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</si>
  <si>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</si>
  <si>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</si>
  <si>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</si>
  <si>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</si>
  <si>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</si>
  <si>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</si>
  <si>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</si>
  <si>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</si>
  <si>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</si>
  <si>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</si>
  <si>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</si>
  <si>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</si>
  <si>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</si>
  <si>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</si>
  <si>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</si>
  <si>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</si>
  <si>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</si>
  <si>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</si>
  <si>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</si>
  <si>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</si>
  <si>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</si>
  <si>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</si>
  <si>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</si>
  <si>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</si>
  <si>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</si>
  <si>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</si>
  <si>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</si>
  <si>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</si>
  <si>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</si>
  <si>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</si>
  <si>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</si>
  <si>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</si>
  <si>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</si>
  <si>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</si>
  <si>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</si>
  <si>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</si>
  <si>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</si>
  <si>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</si>
  <si>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</si>
  <si>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</si>
  <si>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</si>
  <si>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</si>
  <si>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</si>
  <si>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</si>
  <si>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</si>
  <si>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</si>
  <si>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</si>
  <si>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</si>
  <si>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</si>
  <si>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</si>
  <si>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</si>
  <si>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</si>
  <si>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</si>
  <si>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</si>
  <si>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</si>
  <si>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</si>
  <si>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</si>
  <si>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</si>
  <si>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</si>
  <si>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</si>
  <si>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</si>
  <si>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</si>
  <si>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</si>
  <si>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</si>
  <si>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</si>
  <si>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</si>
  <si>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</si>
  <si>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</si>
  <si>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</si>
  <si>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</si>
  <si>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</si>
  <si>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</si>
  <si>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</si>
  <si>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</si>
  <si>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</si>
  <si>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</si>
  <si>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</si>
  <si>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</si>
  <si>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</si>
  <si>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</si>
  <si>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</si>
  <si>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</si>
  <si>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</si>
  <si>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</si>
  <si>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</si>
  <si>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</si>
  <si>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</si>
  <si>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</si>
  <si>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</si>
  <si>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</si>
  <si>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</si>
  <si>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</si>
  <si>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</si>
  <si>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</si>
  <si>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</si>
  <si>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</si>
  <si>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</si>
  <si>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</si>
  <si>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</si>
  <si>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</si>
  <si>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</si>
  <si>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</si>
  <si>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</si>
  <si>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</si>
  <si>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</si>
  <si>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</si>
  <si>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</si>
  <si>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</si>
  <si>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</si>
  <si>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</si>
  <si>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</si>
  <si>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</si>
  <si>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</si>
  <si>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</si>
  <si>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</si>
  <si>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</si>
  <si>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</si>
  <si>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</si>
  <si>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</si>
  <si>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</si>
  <si>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</si>
  <si>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</si>
  <si>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</si>
  <si>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</si>
  <si>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</si>
  <si>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</si>
  <si>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</si>
  <si>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</si>
  <si>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</si>
  <si>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</si>
  <si>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</si>
  <si>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</si>
  <si>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</si>
  <si>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</si>
  <si>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</si>
  <si>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</si>
  <si>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</si>
  <si>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</si>
  <si>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</si>
  <si>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</si>
  <si>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</si>
  <si>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</si>
  <si>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</si>
  <si>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</si>
  <si>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</si>
  <si>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</si>
  <si>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</si>
  <si>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</si>
  <si>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</si>
  <si>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</si>
  <si>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</si>
  <si>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</si>
  <si>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</si>
  <si>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</si>
  <si>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</si>
  <si>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</si>
  <si>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</si>
  <si>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</si>
  <si>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</si>
  <si>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</si>
  <si>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</si>
  <si>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</si>
  <si>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</si>
  <si>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</si>
  <si>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</si>
  <si>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</si>
  <si>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</si>
  <si>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</si>
  <si>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</si>
  <si>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</si>
  <si>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</si>
  <si>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</si>
  <si>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</si>
  <si>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</si>
  <si>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</si>
  <si>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</si>
  <si>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</si>
  <si>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</si>
  <si>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</si>
  <si>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</si>
  <si>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</si>
  <si>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</si>
  <si>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</si>
  <si>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</si>
  <si>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</si>
  <si>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</si>
  <si>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</si>
  <si>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</si>
  <si>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</si>
  <si>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</si>
  <si>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</si>
  <si>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</si>
  <si>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</si>
  <si>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</si>
  <si>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</si>
  <si>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</si>
  <si>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</si>
  <si>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</si>
  <si>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</si>
  <si>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</si>
  <si>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</si>
  <si>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</si>
  <si>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</si>
  <si>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</si>
  <si>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</si>
  <si>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</si>
  <si>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</si>
  <si>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</si>
  <si>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</si>
  <si>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</si>
  <si>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</si>
  <si>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</si>
  <si>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</si>
  <si>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</si>
  <si>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</si>
  <si>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</si>
  <si>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</si>
  <si>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</si>
  <si>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</si>
  <si>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</si>
  <si>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</si>
  <si>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</si>
  <si>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</si>
  <si>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</si>
  <si>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</si>
  <si>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</si>
  <si>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</si>
  <si>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</si>
  <si>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</si>
  <si>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</si>
  <si>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</si>
  <si>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</si>
  <si>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</si>
  <si>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</si>
  <si>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</si>
  <si>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</si>
  <si>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</si>
  <si>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</si>
  <si>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</si>
  <si>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</si>
  <si>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</si>
  <si>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</si>
  <si>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</si>
  <si>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</si>
  <si>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</si>
  <si>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</si>
  <si>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</si>
  <si>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</si>
  <si>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</si>
  <si>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</si>
  <si>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</si>
  <si>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</si>
  <si>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</si>
  <si>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</si>
  <si>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</si>
  <si>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</si>
  <si>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</si>
  <si>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</si>
  <si>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</si>
  <si>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</si>
  <si>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</si>
  <si>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</si>
  <si>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</si>
  <si>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</si>
  <si>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</si>
  <si>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</si>
  <si>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</si>
  <si>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</si>
  <si>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</si>
  <si>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</si>
  <si>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</si>
  <si>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</si>
  <si>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</si>
  <si>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</si>
  <si>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</si>
  <si>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</si>
  <si>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</si>
  <si>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</si>
  <si>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</si>
  <si>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</si>
  <si>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</si>
  <si>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</si>
  <si>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</si>
  <si>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</si>
  <si>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</si>
  <si>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</si>
  <si>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</si>
  <si>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</si>
  <si>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</si>
  <si>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</si>
  <si>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</si>
  <si>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</si>
  <si>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</si>
  <si>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</si>
  <si>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</si>
  <si>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</si>
  <si>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</si>
  <si>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</si>
  <si>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</si>
  <si>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</si>
  <si>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</si>
  <si>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</si>
  <si>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</si>
  <si>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</si>
  <si>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</si>
  <si>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</si>
  <si>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</si>
  <si>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</si>
  <si>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</si>
  <si>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</si>
  <si>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</si>
  <si>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</si>
  <si>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</si>
  <si>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</si>
  <si>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</si>
  <si>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</si>
  <si>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</si>
  <si>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</si>
  <si>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</si>
  <si>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</si>
  <si>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</si>
  <si>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</si>
  <si>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</si>
  <si>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</si>
  <si>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</si>
  <si>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</si>
  <si>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</si>
  <si>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</si>
  <si>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</si>
  <si>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</si>
  <si>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</si>
  <si>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</si>
  <si>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</si>
  <si>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</si>
  <si>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</si>
  <si>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</si>
  <si>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</si>
  <si>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</si>
  <si>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</si>
  <si>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</si>
  <si>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</si>
  <si>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</si>
  <si>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</si>
  <si>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</si>
  <si>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</si>
  <si>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</si>
  <si>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</si>
  <si>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</si>
  <si>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</si>
  <si>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</si>
  <si>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</si>
  <si>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</si>
  <si>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</si>
  <si>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</si>
  <si>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</si>
  <si>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</si>
  <si>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</si>
  <si>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</si>
  <si>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</si>
  <si>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</si>
  <si>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</si>
  <si>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</si>
  <si>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</si>
  <si>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</si>
  <si>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</si>
  <si>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</si>
  <si>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</si>
  <si>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</si>
  <si>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</si>
  <si>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</si>
  <si>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</si>
  <si>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</si>
  <si>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</si>
  <si>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</si>
  <si>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</si>
  <si>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</si>
  <si>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</si>
  <si>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</si>
  <si>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</si>
  <si>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</si>
  <si>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</si>
  <si>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</si>
  <si>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</si>
  <si>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</si>
  <si>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</si>
  <si>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</si>
  <si>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</si>
  <si>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</si>
  <si>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</si>
  <si>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</si>
  <si>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</si>
  <si>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</si>
  <si>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</si>
  <si>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</si>
  <si>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</si>
  <si>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</si>
  <si>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</si>
  <si>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</si>
  <si>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</si>
  <si>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</si>
  <si>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</si>
  <si>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</si>
  <si>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</si>
  <si>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</si>
  <si>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</si>
  <si>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</si>
  <si>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</si>
  <si>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</si>
  <si>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</si>
  <si>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</si>
  <si>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</si>
  <si>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</si>
  <si>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</si>
  <si>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</si>
  <si>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</si>
  <si>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</si>
  <si>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</si>
  <si>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</si>
  <si>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</si>
  <si>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</si>
  <si>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</si>
  <si>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</si>
  <si>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</si>
  <si>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</si>
  <si>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</si>
  <si>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</si>
  <si>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</si>
  <si>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</si>
  <si>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</si>
  <si>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</si>
  <si>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</si>
  <si>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</si>
  <si>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</si>
  <si>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</si>
  <si>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</si>
  <si>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</si>
  <si>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</si>
  <si>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</si>
  <si>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</si>
  <si>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</si>
  <si>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</si>
  <si>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</si>
  <si>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</si>
  <si>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</si>
  <si>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</si>
  <si>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</si>
  <si>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</si>
  <si>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</si>
  <si>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</si>
  <si>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</si>
  <si>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</si>
  <si>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</si>
  <si>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</si>
  <si>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</si>
  <si>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</si>
  <si>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</si>
  <si>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</si>
  <si>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</si>
  <si>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</si>
  <si>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</si>
  <si>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</si>
  <si>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</si>
  <si>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</si>
  <si>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</si>
  <si>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</si>
  <si>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</si>
  <si>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</si>
  <si>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</si>
  <si>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</si>
  <si>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</si>
  <si>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</si>
  <si>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</si>
  <si>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</si>
  <si>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</si>
  <si>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</si>
  <si>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</si>
  <si>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</si>
  <si>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</si>
  <si>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</si>
  <si>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</si>
  <si>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</si>
  <si>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</si>
  <si>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</si>
  <si>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</si>
  <si>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</si>
  <si>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</si>
  <si>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</si>
  <si>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</si>
  <si>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</si>
  <si>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</si>
  <si>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</si>
  <si>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</si>
  <si>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</si>
  <si>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</si>
  <si>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</si>
  <si>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</si>
  <si>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</si>
  <si>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</si>
  <si>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</si>
  <si>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</si>
  <si>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</si>
  <si>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</si>
  <si>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</si>
  <si>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</si>
  <si>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</si>
  <si>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</si>
  <si>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</si>
  <si>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</si>
  <si>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</si>
  <si>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</si>
  <si>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</si>
  <si>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</si>
  <si>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</si>
  <si>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</si>
  <si>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</si>
  <si>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</si>
  <si>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</si>
  <si>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</si>
  <si>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</si>
  <si>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</si>
  <si>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</si>
  <si>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</si>
  <si>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</si>
  <si>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</si>
  <si>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</si>
  <si>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</si>
  <si>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</si>
  <si>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</si>
  <si>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</si>
  <si>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</si>
  <si>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</si>
  <si>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</si>
  <si>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</si>
  <si>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</si>
  <si>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</si>
  <si>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</si>
  <si>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</si>
  <si>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</si>
  <si>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</si>
  <si>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</si>
  <si>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</si>
  <si>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</si>
  <si>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</si>
  <si>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</si>
  <si>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</si>
  <si>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</si>
  <si>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</si>
  <si>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</si>
  <si>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</si>
  <si>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</si>
  <si>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</si>
  <si>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</si>
  <si>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</si>
  <si>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</si>
  <si>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</si>
  <si>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</si>
  <si>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</si>
  <si>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</si>
  <si>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</si>
  <si>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</si>
  <si>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</si>
  <si>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</si>
  <si>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</si>
  <si>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</si>
  <si>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</si>
  <si>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</si>
  <si>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</si>
  <si>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</si>
  <si>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</si>
  <si>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</si>
  <si>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</si>
  <si>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</si>
  <si>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</si>
  <si>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</si>
  <si>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</si>
  <si>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</si>
  <si>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</si>
  <si>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</si>
  <si>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</si>
  <si>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</si>
  <si>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</si>
  <si>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</si>
  <si>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</si>
  <si>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</si>
  <si>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</si>
  <si>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</si>
  <si>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</si>
  <si>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</si>
  <si>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</si>
  <si>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</si>
  <si>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</si>
  <si>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</si>
  <si>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</si>
  <si>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</si>
  <si>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</si>
  <si>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</si>
  <si>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</si>
  <si>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</si>
  <si>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</si>
  <si>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</si>
  <si>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</si>
  <si>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</si>
  <si>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</si>
  <si>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</si>
  <si>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</si>
  <si>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</si>
  <si>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</si>
  <si>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</si>
  <si>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</si>
  <si>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</si>
  <si>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</si>
  <si>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</si>
  <si>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</si>
  <si>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</si>
  <si>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</si>
  <si>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</si>
  <si>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</si>
  <si>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</si>
  <si>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</si>
  <si>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</si>
  <si>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</si>
  <si>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</si>
  <si>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</si>
  <si>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</si>
  <si>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</si>
  <si>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</si>
  <si>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</si>
  <si>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</si>
  <si>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</si>
  <si>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</si>
  <si>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</si>
  <si>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</si>
  <si>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</si>
  <si>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</si>
  <si>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</si>
  <si>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</si>
  <si>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</si>
  <si>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</si>
  <si>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</si>
  <si>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</si>
  <si>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</si>
  <si>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</si>
  <si>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</si>
  <si>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</si>
  <si>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</si>
  <si>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</si>
  <si>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</si>
  <si>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</si>
  <si>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</si>
  <si>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</si>
  <si>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</si>
  <si>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</si>
  <si>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</si>
  <si>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</si>
  <si>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</si>
  <si>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</si>
  <si>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</si>
  <si>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</si>
  <si>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</si>
  <si>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</si>
  <si>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</si>
  <si>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</si>
  <si>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</si>
  <si>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</si>
  <si>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</si>
  <si>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</si>
  <si>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</si>
  <si>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</si>
  <si>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</si>
  <si>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</si>
  <si>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</si>
  <si>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</si>
  <si>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</si>
  <si>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</si>
  <si>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</si>
  <si>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</si>
  <si>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</si>
  <si>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</si>
  <si>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</si>
  <si>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</si>
  <si>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</si>
  <si>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</si>
  <si>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</si>
  <si>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</si>
  <si>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</si>
  <si>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</si>
  <si>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</si>
  <si>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</si>
  <si>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</si>
  <si>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</si>
  <si>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</si>
  <si>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</si>
  <si>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</si>
  <si>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</si>
  <si>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</si>
  <si>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</si>
  <si>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</si>
  <si>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</si>
  <si>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</si>
  <si>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</si>
  <si>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</si>
  <si>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</si>
  <si>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</si>
  <si>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</si>
  <si>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</si>
  <si>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</si>
  <si>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</si>
  <si>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</si>
  <si>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</si>
  <si>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</si>
  <si>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</si>
  <si>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</si>
  <si>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</si>
  <si>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</si>
  <si>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</si>
  <si>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</si>
  <si>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</si>
  <si>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</si>
  <si>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</si>
  <si>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</si>
  <si>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</si>
  <si>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</si>
  <si>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</si>
  <si>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</si>
  <si>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</si>
  <si>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</si>
  <si>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</si>
  <si>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</si>
  <si>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</si>
  <si>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</si>
  <si>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</si>
  <si>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</si>
  <si>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</si>
  <si>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</si>
  <si>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</si>
  <si>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</si>
  <si>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</si>
  <si>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</si>
  <si>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</si>
  <si>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</si>
  <si>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</si>
  <si>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</si>
  <si>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</si>
  <si>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</si>
  <si>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</si>
  <si>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</si>
  <si>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</si>
  <si>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</si>
  <si>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</si>
  <si>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</si>
  <si>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</si>
  <si>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</si>
  <si>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</si>
  <si>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</si>
  <si>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</si>
  <si>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</si>
  <si>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</si>
  <si>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</si>
  <si>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</si>
  <si>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</si>
  <si>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</si>
  <si>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</si>
  <si>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</si>
  <si>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</si>
  <si>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</si>
  <si>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</si>
  <si>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</si>
  <si>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</si>
  <si>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</si>
  <si>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</si>
  <si>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</si>
  <si>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</si>
  <si>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</si>
  <si>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</si>
  <si>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</si>
  <si>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</si>
  <si>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</si>
  <si>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</si>
  <si>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</si>
  <si>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</si>
  <si>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</si>
  <si>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</si>
  <si>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</si>
  <si>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</si>
  <si>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</si>
  <si>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</si>
  <si>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</si>
  <si>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</si>
  <si>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</si>
  <si>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</si>
  <si>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</si>
  <si>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</si>
  <si>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</si>
  <si>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</si>
  <si>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</si>
  <si>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</si>
  <si>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</si>
  <si>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</si>
  <si>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</si>
  <si>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</si>
  <si>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</si>
  <si>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</si>
  <si>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</si>
  <si>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</si>
  <si>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</si>
  <si>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</si>
  <si>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</si>
  <si>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</si>
  <si>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</si>
  <si>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</si>
  <si>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</si>
  <si>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</si>
  <si>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</si>
  <si>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</si>
  <si>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</si>
  <si>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</si>
  <si>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</si>
  <si>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</si>
  <si>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</si>
  <si>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</si>
  <si>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</si>
  <si>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</si>
  <si>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</si>
  <si>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</si>
  <si>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</si>
  <si>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</si>
  <si>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</si>
  <si>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</si>
  <si>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</si>
  <si>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</si>
  <si>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</si>
  <si>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</si>
  <si>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</si>
  <si>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</si>
  <si>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</si>
  <si>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</si>
  <si>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</si>
  <si>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</si>
  <si>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</si>
  <si>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</si>
  <si>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</si>
  <si>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</si>
  <si>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</si>
  <si>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</si>
  <si>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</si>
  <si>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</si>
  <si>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</si>
  <si>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</si>
  <si>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</si>
  <si>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</si>
  <si>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</si>
  <si>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</si>
  <si>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</si>
  <si>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</si>
  <si>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</si>
  <si>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</si>
  <si>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</si>
  <si>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</si>
  <si>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</si>
  <si>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</si>
  <si>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</si>
  <si>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</si>
  <si>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</si>
  <si>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</si>
  <si>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</si>
  <si>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</si>
  <si>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</si>
  <si>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</si>
  <si>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</si>
  <si>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</si>
  <si>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</si>
  <si>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</si>
  <si>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</si>
  <si>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</si>
  <si>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</si>
  <si>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</si>
  <si>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</si>
  <si>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</si>
  <si>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</si>
  <si>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</si>
  <si>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</si>
  <si>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</si>
  <si>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</si>
  <si>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</si>
  <si>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</si>
  <si>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</si>
  <si>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</si>
  <si>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</si>
  <si>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</si>
  <si>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</si>
  <si>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</si>
  <si>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</si>
  <si>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</si>
  <si>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</si>
  <si>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</si>
  <si>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</si>
  <si>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</si>
  <si>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</si>
  <si>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</si>
  <si>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</si>
  <si>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</si>
  <si>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</si>
  <si>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</si>
  <si>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</si>
  <si>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</si>
  <si>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</si>
  <si>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</si>
  <si>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</si>
  <si>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</si>
  <si>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</si>
  <si>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</si>
  <si>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</si>
  <si>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</si>
  <si>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</si>
  <si>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</si>
  <si>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</si>
  <si>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</si>
  <si>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</si>
  <si>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</si>
  <si>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</si>
  <si>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</si>
  <si>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</si>
  <si>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</si>
  <si>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</si>
  <si>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</si>
  <si>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</si>
  <si>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</si>
  <si>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</si>
  <si>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</si>
  <si>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</si>
  <si>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</si>
  <si>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</si>
  <si>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</si>
  <si>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</si>
  <si>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</si>
  <si>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</si>
  <si>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</si>
  <si>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</si>
  <si>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</si>
  <si>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</si>
  <si>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</si>
  <si>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</si>
  <si>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</si>
  <si>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</si>
  <si>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</si>
  <si>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</si>
  <si>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</si>
  <si>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</si>
  <si>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</si>
  <si>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</si>
  <si>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</si>
  <si>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</si>
  <si>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</si>
  <si>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</si>
  <si>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</si>
  <si>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</si>
  <si>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</si>
  <si>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</si>
  <si>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</si>
  <si>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</si>
  <si>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</si>
  <si>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</si>
  <si>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</si>
  <si>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</si>
  <si>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</si>
  <si>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</si>
  <si>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</si>
  <si>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</si>
  <si>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</si>
  <si>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</si>
  <si>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</si>
  <si>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</si>
  <si>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</si>
  <si>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</si>
  <si>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</si>
  <si>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</si>
  <si>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</si>
  <si>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</si>
  <si>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</si>
  <si>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</si>
  <si>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</si>
  <si>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</si>
  <si>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</si>
  <si>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</si>
  <si>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</si>
  <si>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</si>
  <si>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</si>
  <si>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</si>
  <si>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</si>
  <si>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</si>
  <si>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</si>
  <si>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</si>
  <si>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</si>
  <si>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</si>
  <si>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</si>
  <si>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</si>
  <si>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</si>
  <si>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</si>
  <si>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</si>
  <si>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</si>
  <si>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</si>
  <si>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</si>
  <si>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</si>
  <si>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</si>
  <si>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</si>
  <si>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</si>
  <si>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</si>
  <si>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</si>
  <si>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</si>
  <si>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</si>
  <si>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</si>
  <si>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</si>
  <si>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</si>
  <si>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</si>
  <si>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</si>
  <si>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</si>
  <si>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</si>
  <si>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</si>
  <si>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</si>
  <si>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</si>
  <si>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</si>
  <si>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</si>
  <si>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</si>
  <si>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</si>
  <si>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</si>
  <si>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</si>
  <si>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</si>
  <si>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</si>
  <si>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</si>
  <si>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</si>
  <si>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</si>
  <si>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</si>
  <si>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</si>
  <si>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</si>
  <si>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</si>
  <si>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</si>
  <si>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</si>
  <si>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</si>
  <si>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</si>
  <si>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</si>
  <si>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</si>
  <si>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</si>
  <si>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</si>
  <si>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</si>
  <si>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</si>
  <si>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</si>
  <si>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</si>
  <si>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</si>
  <si>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</si>
  <si>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</si>
  <si>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</si>
  <si>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</si>
  <si>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</si>
  <si>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</si>
  <si>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</si>
  <si>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</si>
  <si>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</si>
  <si>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</si>
  <si>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</si>
  <si>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</si>
  <si>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</si>
  <si>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</si>
  <si>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</si>
  <si>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</si>
  <si>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</si>
  <si>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</si>
  <si>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</si>
  <si>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</si>
  <si>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</si>
  <si>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</si>
  <si>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</si>
  <si>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</si>
  <si>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</si>
  <si>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</si>
  <si>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</si>
  <si>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</si>
  <si>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</si>
  <si>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</si>
  <si>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</si>
  <si>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</si>
  <si>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</si>
  <si>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</si>
  <si>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</si>
  <si>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</si>
  <si>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</si>
  <si>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</si>
  <si>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</si>
  <si>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</si>
  <si>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</si>
  <si>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</si>
  <si>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</si>
  <si>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</si>
  <si>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</si>
  <si>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</si>
  <si>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</si>
  <si>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</si>
  <si>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</si>
  <si>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</si>
  <si>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</si>
  <si>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</si>
  <si>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</si>
  <si>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</si>
  <si>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</si>
  <si>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</si>
  <si>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</si>
  <si>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</si>
  <si>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</si>
  <si>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</si>
  <si>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</si>
  <si>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</si>
  <si>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</si>
  <si>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</si>
  <si>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</si>
  <si>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</si>
  <si>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</si>
  <si>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</si>
  <si>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</si>
  <si>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</si>
  <si>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</si>
  <si>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</si>
  <si>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</si>
  <si>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</si>
  <si>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</si>
  <si>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</si>
  <si>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</si>
  <si>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</si>
  <si>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</si>
  <si>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</si>
  <si>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</si>
  <si>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</si>
  <si>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</si>
  <si>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</si>
  <si>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</si>
  <si>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</si>
  <si>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</si>
  <si>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</si>
  <si>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</si>
  <si>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</si>
  <si>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</si>
  <si>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</si>
  <si>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</si>
  <si>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</si>
  <si>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</si>
  <si>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</si>
  <si>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</si>
  <si>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</si>
  <si>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</si>
  <si>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</si>
  <si>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</si>
  <si>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</si>
  <si>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</si>
  <si>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</si>
  <si>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</si>
  <si>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</si>
  <si>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</si>
  <si>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</si>
  <si>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</si>
  <si>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</si>
  <si>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</si>
  <si>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</si>
  <si>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</si>
  <si>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</si>
  <si>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</si>
  <si>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</si>
  <si>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</si>
  <si>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</si>
  <si>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</si>
  <si>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</si>
  <si>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</si>
  <si>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</si>
  <si>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</si>
  <si>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</si>
  <si>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</si>
  <si>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</si>
  <si>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</si>
  <si>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</si>
  <si>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</si>
  <si>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</si>
  <si>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</si>
  <si>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</si>
  <si>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</si>
  <si>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</si>
  <si>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</si>
  <si>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</si>
  <si>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</si>
  <si>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</si>
  <si>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</si>
  <si>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</si>
  <si>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</si>
  <si>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</si>
  <si>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</si>
  <si>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</si>
  <si>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</si>
  <si>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</si>
  <si>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</si>
  <si>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</si>
  <si>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</si>
  <si>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</si>
  <si>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</si>
  <si>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</si>
  <si>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</si>
  <si>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</si>
  <si>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</si>
  <si>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</si>
  <si>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</si>
  <si>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</si>
  <si>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</si>
  <si>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</si>
  <si>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</si>
  <si>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</si>
  <si>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</si>
  <si>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</si>
  <si>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</si>
  <si>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</si>
  <si>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</si>
  <si>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</si>
  <si>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</si>
  <si>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</si>
  <si>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</si>
  <si>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</si>
  <si>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</si>
  <si>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</si>
  <si>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</si>
  <si>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</si>
  <si>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</si>
  <si>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</si>
  <si>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</si>
  <si>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</si>
  <si>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</si>
  <si>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</si>
  <si>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</si>
  <si>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</si>
  <si>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</si>
  <si>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</si>
  <si>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</si>
  <si>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</si>
  <si>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</si>
  <si>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</si>
  <si>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</si>
  <si>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</si>
  <si>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</si>
  <si>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</si>
  <si>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</si>
  <si>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</si>
  <si>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</si>
  <si>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</si>
  <si>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</si>
  <si>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</si>
  <si>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</si>
  <si>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</si>
  <si>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</si>
  <si>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</si>
  <si>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</si>
  <si>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</si>
  <si>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</si>
  <si>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</si>
  <si>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</si>
  <si>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</si>
  <si>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</si>
  <si>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</si>
  <si>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</si>
  <si>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</si>
  <si>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</si>
  <si>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</si>
  <si>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</si>
  <si>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</si>
  <si>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</si>
  <si>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</si>
  <si>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</si>
  <si>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</si>
  <si>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</si>
  <si>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</si>
  <si>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</si>
  <si>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</si>
  <si>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</si>
  <si>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</si>
  <si>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</si>
  <si>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</si>
  <si>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</si>
  <si>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</si>
  <si>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</si>
  <si>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</si>
  <si>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</si>
  <si>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</si>
  <si>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</si>
  <si>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</si>
  <si>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</si>
  <si>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</si>
  <si>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</si>
  <si>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</si>
  <si>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</si>
  <si>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</si>
  <si>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</si>
  <si>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</si>
  <si>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</si>
  <si>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</si>
  <si>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</si>
  <si>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</si>
  <si>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</si>
  <si>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</si>
  <si>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</si>
  <si>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</si>
  <si>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</si>
  <si>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</si>
  <si>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</si>
  <si>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</si>
  <si>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</si>
  <si>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</si>
  <si>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</si>
  <si>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</si>
  <si>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</si>
  <si>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</si>
  <si>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</si>
  <si>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</si>
  <si>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</si>
  <si>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</si>
  <si>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</si>
  <si>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</si>
  <si>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</si>
  <si>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</si>
  <si>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</si>
  <si>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</si>
  <si>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</si>
  <si>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</si>
  <si>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</si>
  <si>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</si>
  <si>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</si>
  <si>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</si>
  <si>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</si>
  <si>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</si>
  <si>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</si>
  <si>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</si>
  <si>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</si>
  <si>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</si>
  <si>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</si>
  <si>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</si>
  <si>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</si>
  <si>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</si>
  <si>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</si>
  <si>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</si>
  <si>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</si>
  <si>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</si>
  <si>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</si>
  <si>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</si>
  <si>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</si>
  <si>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</si>
  <si>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</si>
  <si>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</si>
  <si>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</si>
  <si>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</si>
  <si>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</si>
  <si>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</si>
  <si>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</si>
  <si>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</si>
  <si>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</si>
  <si>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</si>
  <si>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</si>
  <si>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</si>
  <si>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</si>
  <si>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</si>
  <si>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</si>
  <si>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</si>
  <si>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</si>
  <si>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</si>
  <si>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</si>
  <si>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</si>
  <si>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</si>
  <si>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</si>
  <si>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</si>
  <si>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</si>
  <si>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</si>
  <si>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</si>
  <si>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</si>
  <si>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</si>
  <si>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</si>
  <si>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</si>
  <si>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</si>
  <si>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</si>
  <si>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</si>
  <si>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</si>
  <si>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</si>
  <si>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</si>
  <si>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</si>
  <si>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</si>
  <si>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</si>
  <si>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</si>
  <si>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</si>
  <si>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</si>
  <si>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</si>
  <si>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</si>
  <si>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</si>
  <si>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</si>
  <si>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</si>
  <si>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</si>
  <si>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</si>
  <si>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</si>
  <si>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</si>
  <si>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</si>
  <si>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</si>
  <si>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</si>
  <si>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</si>
  <si>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</si>
  <si>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</si>
  <si>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</si>
  <si>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</si>
  <si>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</si>
  <si>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</si>
  <si>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</si>
  <si>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</si>
  <si>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</si>
  <si>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</si>
  <si>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</si>
  <si>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</si>
  <si>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</si>
  <si>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</si>
  <si>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</si>
  <si>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</si>
  <si>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</si>
  <si>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</si>
  <si>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</si>
  <si>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</si>
  <si>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</si>
  <si>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</si>
  <si>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</si>
  <si>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</si>
  <si>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</si>
  <si>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</si>
  <si>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</si>
  <si>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</si>
  <si>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</si>
  <si>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</si>
  <si>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</si>
  <si>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</si>
  <si>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</si>
  <si>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</si>
  <si>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</si>
  <si>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</si>
  <si>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</si>
  <si>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</si>
  <si>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</si>
  <si>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</si>
  <si>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</si>
  <si>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</si>
  <si>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</si>
  <si>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</si>
  <si>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</si>
  <si>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</si>
  <si>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</si>
  <si>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</si>
  <si>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</si>
  <si>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</si>
  <si>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</si>
  <si>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</si>
  <si>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</si>
  <si>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</si>
  <si>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</si>
  <si>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</si>
  <si>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</si>
  <si>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</si>
  <si>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</si>
  <si>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</si>
  <si>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</si>
  <si>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</si>
  <si>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</si>
  <si>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</si>
  <si>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</si>
  <si>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</si>
  <si>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</si>
  <si>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</si>
  <si>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</si>
  <si>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</si>
  <si>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</si>
  <si>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</si>
  <si>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</si>
  <si>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</si>
  <si>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</si>
  <si>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</si>
  <si>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</si>
  <si>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</si>
  <si>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</si>
  <si>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</si>
  <si>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</si>
  <si>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</si>
  <si>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</si>
  <si>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</si>
  <si>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</si>
  <si>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</si>
  <si>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</si>
  <si>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</si>
  <si>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</si>
  <si>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</si>
  <si>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</si>
  <si>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</si>
  <si>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</si>
  <si>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</si>
  <si>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</si>
  <si>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</si>
  <si>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</si>
  <si>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</si>
  <si>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</si>
  <si>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</si>
  <si>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</si>
  <si>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</si>
  <si>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</si>
  <si>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</si>
  <si>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</si>
  <si>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</si>
  <si>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</si>
  <si>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</si>
  <si>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</si>
  <si>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</si>
  <si>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</si>
  <si>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</si>
  <si>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</si>
  <si>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</si>
  <si>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</si>
  <si>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</si>
  <si>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</si>
  <si>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</si>
  <si>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</si>
  <si>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</si>
  <si>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</si>
  <si>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</si>
  <si>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</si>
  <si>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</si>
  <si>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</si>
  <si>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</si>
  <si>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</si>
  <si>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</si>
  <si>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</si>
  <si>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</si>
  <si>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</si>
  <si>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</si>
  <si>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</si>
  <si>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</si>
  <si>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</si>
  <si>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</si>
  <si>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</si>
  <si>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</si>
  <si>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</si>
  <si>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</si>
  <si>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</si>
  <si>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</si>
  <si>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</si>
  <si>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</si>
  <si>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</si>
  <si>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</si>
  <si>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</si>
  <si>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</si>
  <si>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</si>
  <si>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</si>
  <si>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</si>
  <si>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</si>
  <si>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</si>
  <si>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</si>
  <si>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</si>
  <si>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</si>
  <si>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</si>
  <si>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</si>
  <si>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</si>
  <si>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</si>
  <si>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</si>
  <si>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</si>
  <si>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</si>
  <si>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</si>
  <si>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</si>
  <si>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</si>
  <si>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</si>
  <si>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</si>
  <si>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</si>
  <si>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</si>
  <si>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</si>
  <si>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</si>
  <si>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</si>
  <si>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</si>
  <si>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</si>
  <si>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</si>
  <si>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</si>
  <si>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</si>
  <si>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</si>
  <si>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</si>
  <si>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</si>
  <si>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</si>
  <si>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</si>
  <si>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</si>
  <si>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</si>
  <si>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</si>
  <si>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</si>
  <si>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</si>
  <si>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</si>
  <si>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</si>
  <si>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</si>
  <si>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</si>
  <si>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</si>
  <si>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</si>
  <si>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</si>
  <si>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</si>
  <si>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</si>
  <si>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</si>
  <si>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</si>
  <si>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</si>
  <si>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</si>
  <si>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</si>
  <si>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</si>
  <si>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</si>
  <si>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</si>
  <si>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</si>
  <si>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</si>
  <si>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</si>
  <si>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</si>
  <si>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</si>
  <si>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</si>
  <si>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</si>
  <si>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</si>
  <si>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</si>
  <si>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</si>
  <si>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</si>
  <si>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</si>
  <si>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</si>
  <si>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</si>
  <si>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</si>
  <si>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</si>
  <si>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</si>
  <si>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</si>
  <si>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</si>
  <si>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</si>
  <si>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</si>
  <si>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</si>
  <si>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</si>
  <si>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</si>
  <si>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</si>
  <si>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</si>
  <si>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</si>
  <si>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</si>
  <si>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</si>
  <si>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</si>
  <si>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</si>
  <si>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</si>
  <si>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</si>
  <si>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</si>
  <si>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</si>
  <si>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</si>
  <si>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</si>
  <si>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</si>
  <si>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</si>
  <si>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</si>
  <si>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</si>
  <si>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</si>
  <si>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</si>
  <si>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</si>
  <si>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</si>
  <si>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</si>
  <si>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</si>
  <si>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</si>
  <si>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</si>
  <si>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</si>
  <si>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</si>
  <si>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</si>
  <si>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</si>
  <si>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</si>
  <si>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</si>
  <si>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</si>
  <si>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</si>
  <si>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</si>
  <si>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</si>
  <si>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</si>
  <si>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</si>
  <si>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</si>
  <si>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</si>
  <si>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</si>
  <si>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</si>
  <si>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</si>
  <si>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</si>
  <si>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</si>
  <si>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</si>
  <si>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</si>
  <si>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</si>
  <si>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</si>
  <si>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</si>
  <si>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</si>
  <si>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</si>
  <si>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</si>
  <si>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</si>
  <si>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</si>
  <si>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</si>
  <si>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</si>
  <si>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</si>
  <si>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</si>
  <si>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</si>
  <si>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</si>
  <si>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</si>
  <si>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</si>
  <si>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</si>
  <si>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</si>
  <si>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</si>
  <si>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</si>
  <si>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</si>
  <si>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</si>
  <si>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</si>
  <si>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</si>
  <si>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</si>
  <si>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</si>
  <si>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</si>
  <si>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</si>
  <si>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</si>
  <si>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</si>
  <si>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</si>
  <si>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</si>
  <si>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</si>
  <si>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</si>
  <si>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</si>
  <si>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</si>
  <si>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</si>
  <si>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</si>
  <si>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</si>
  <si>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</si>
  <si>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</si>
  <si>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</si>
  <si>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</si>
  <si>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</si>
  <si>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</si>
  <si>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</si>
  <si>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</si>
  <si>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</si>
  <si>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</si>
  <si>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</si>
  <si>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</si>
  <si>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</si>
  <si>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</si>
  <si>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</si>
  <si>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</si>
  <si>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</si>
  <si>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</si>
  <si>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</si>
  <si>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</si>
  <si>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</si>
  <si>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</si>
  <si>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</si>
  <si>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</si>
  <si>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</si>
  <si>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</si>
  <si>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</si>
  <si>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</si>
  <si>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</si>
  <si>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</si>
  <si>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</si>
  <si>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</si>
  <si>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</si>
  <si>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</si>
  <si>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</si>
  <si>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</si>
  <si>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</si>
  <si>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</si>
  <si>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</si>
  <si>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</si>
  <si>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</si>
  <si>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</si>
  <si>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</si>
  <si>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</si>
  <si>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</si>
  <si>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</si>
  <si>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</si>
  <si>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</si>
  <si>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</si>
  <si>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</si>
  <si>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</si>
  <si>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</si>
  <si>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</si>
  <si>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</si>
  <si>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</si>
  <si>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</si>
  <si>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</si>
  <si>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</si>
  <si>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</si>
  <si>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</si>
  <si>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</si>
  <si>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</si>
  <si>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</si>
  <si>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</si>
  <si>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</si>
  <si>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</si>
  <si>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</si>
  <si>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</si>
  <si>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</si>
  <si>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</si>
  <si>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</si>
  <si>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</si>
  <si>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</si>
  <si>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</si>
  <si>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</si>
  <si>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</si>
  <si>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</si>
  <si>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</si>
  <si>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</si>
  <si>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</si>
  <si>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</si>
  <si>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</si>
  <si>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</si>
  <si>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</si>
  <si>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</si>
  <si>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</si>
  <si>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</si>
  <si>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</si>
  <si>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</si>
  <si>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</si>
  <si>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</si>
  <si>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</si>
  <si>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</si>
  <si>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</si>
  <si>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</si>
  <si>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</si>
  <si>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</si>
  <si>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</si>
  <si>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</si>
  <si>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</si>
  <si>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</si>
  <si>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</si>
  <si>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</si>
  <si>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</si>
  <si>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</si>
  <si>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</si>
  <si>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</si>
  <si>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</si>
  <si>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</si>
  <si>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</si>
  <si>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</si>
  <si>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</si>
  <si>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</si>
  <si>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</si>
  <si>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</si>
  <si>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</si>
  <si>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</si>
  <si>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</si>
  <si>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</si>
  <si>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</si>
  <si>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</si>
  <si>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</si>
  <si>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</si>
  <si>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</si>
  <si>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</si>
  <si>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</si>
  <si>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</si>
  <si>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</si>
  <si>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</si>
  <si>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</si>
  <si>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</si>
  <si>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</si>
  <si>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</si>
  <si>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</si>
  <si>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</si>
  <si>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</si>
  <si>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</si>
  <si>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</si>
  <si>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</si>
  <si>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</si>
  <si>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</si>
  <si>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</si>
  <si>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</si>
  <si>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</si>
  <si>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</si>
  <si>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</si>
  <si>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</si>
  <si>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</si>
  <si>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</si>
  <si>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</si>
  <si>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</si>
  <si>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</si>
  <si>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</si>
  <si>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</si>
  <si>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</si>
  <si>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</si>
  <si>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</si>
  <si>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</si>
  <si>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</si>
  <si>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</si>
  <si>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</si>
  <si>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</si>
  <si>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</si>
  <si>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</si>
  <si>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</si>
  <si>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</si>
  <si>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</si>
  <si>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</si>
  <si>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</si>
  <si>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</si>
  <si>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</si>
  <si>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</si>
  <si>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</si>
  <si>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</si>
  <si>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</si>
  <si>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</si>
  <si>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</si>
  <si>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</si>
  <si>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</si>
  <si>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</si>
  <si>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</si>
  <si>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</si>
  <si>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</si>
  <si>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</si>
  <si>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</si>
  <si>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</si>
  <si>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</si>
  <si>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</si>
  <si>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</si>
  <si>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</si>
  <si>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</si>
  <si>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</si>
  <si>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</si>
  <si>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</si>
  <si>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</si>
  <si>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</si>
  <si>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</si>
  <si>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</si>
  <si>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</si>
  <si>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</si>
  <si>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</si>
  <si>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</si>
  <si>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</si>
  <si>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</si>
  <si>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</si>
  <si>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</si>
  <si>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</si>
  <si>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</si>
  <si>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</si>
  <si>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</si>
  <si>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</si>
  <si>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</si>
  <si>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</si>
  <si>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</si>
  <si>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</si>
  <si>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</si>
  <si>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</si>
  <si>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</si>
  <si>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</si>
  <si>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</si>
  <si>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</si>
  <si>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</si>
  <si>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</si>
  <si>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</si>
  <si>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</si>
  <si>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</si>
  <si>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</si>
  <si>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</si>
  <si>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</si>
  <si>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</si>
  <si>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</si>
  <si>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</si>
  <si>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</si>
  <si>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</si>
  <si>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</si>
  <si>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</si>
  <si>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</si>
  <si>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</si>
  <si>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</si>
  <si>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</si>
  <si>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</si>
  <si>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</si>
  <si>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</si>
  <si>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</si>
  <si>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</si>
  <si>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</si>
  <si>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</si>
  <si>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</si>
  <si>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</si>
  <si>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</si>
  <si>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</si>
  <si>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</si>
  <si>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</si>
  <si>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</si>
  <si>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</si>
  <si>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</si>
  <si>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</si>
  <si>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</si>
  <si>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</si>
  <si>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</si>
  <si>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</si>
  <si>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</si>
  <si>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</si>
  <si>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</si>
  <si>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</si>
  <si>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</si>
  <si>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</si>
  <si>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</si>
  <si>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</si>
  <si>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</si>
  <si>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</si>
  <si>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</si>
  <si>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</si>
  <si>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</si>
  <si>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</si>
  <si>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</si>
  <si>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</si>
  <si>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</si>
  <si>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</si>
  <si>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</si>
  <si>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</si>
  <si>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</si>
  <si>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</si>
  <si>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</si>
  <si>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</si>
  <si>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</si>
  <si>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</si>
  <si>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</si>
  <si>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</si>
  <si>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</si>
  <si>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</si>
  <si>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</si>
  <si>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</si>
  <si>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</si>
  <si>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</si>
  <si>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</si>
  <si>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</si>
  <si>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</si>
  <si>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</si>
  <si>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</si>
  <si>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</si>
  <si>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</si>
  <si>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</si>
  <si>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</si>
  <si>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</si>
  <si>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</si>
  <si>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</si>
  <si>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</si>
  <si>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</si>
  <si>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</si>
  <si>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</si>
  <si>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</si>
  <si>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</si>
  <si>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</si>
  <si>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</si>
  <si>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</si>
  <si>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</si>
  <si>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</si>
  <si>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</si>
  <si>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</si>
  <si>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</si>
  <si>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</si>
  <si>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</si>
  <si>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</si>
  <si>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</si>
  <si>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</si>
  <si>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</si>
  <si>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</si>
  <si>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</si>
  <si>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</si>
  <si>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</si>
  <si>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</si>
  <si>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</si>
  <si>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</si>
  <si>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</si>
  <si>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</si>
  <si>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</si>
  <si>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</si>
  <si>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</si>
  <si>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</si>
  <si>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</si>
  <si>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</si>
  <si>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</si>
  <si>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</si>
  <si>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</si>
  <si>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</si>
  <si>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</si>
  <si>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</si>
  <si>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</si>
  <si>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</si>
  <si>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</si>
  <si>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</si>
  <si>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</si>
  <si>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</si>
  <si>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</si>
  <si>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</si>
  <si>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</si>
  <si>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</si>
  <si>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</si>
  <si>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</si>
  <si>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</si>
  <si>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</si>
  <si>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</si>
  <si>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</si>
  <si>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</si>
  <si>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</si>
  <si>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</si>
  <si>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</si>
  <si>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</si>
  <si>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</si>
  <si>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</si>
  <si>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</si>
  <si>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</si>
  <si>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</si>
  <si>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</si>
  <si>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</si>
  <si>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</si>
  <si>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</si>
  <si>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</si>
  <si>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</si>
  <si>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</si>
  <si>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</si>
  <si>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</si>
  <si>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</si>
  <si>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</si>
  <si>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</si>
  <si>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</si>
  <si>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</si>
  <si>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</si>
  <si>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</si>
  <si>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</si>
  <si>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</si>
  <si>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</si>
  <si>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</si>
  <si>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</si>
  <si>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</si>
  <si>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</si>
  <si>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</si>
  <si>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</si>
  <si>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</si>
  <si>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</si>
  <si>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</si>
  <si>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</si>
  <si>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</si>
  <si>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</si>
  <si>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</si>
  <si>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</si>
  <si>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</si>
  <si>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</si>
  <si>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</si>
  <si>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</si>
  <si>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</si>
  <si>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</si>
  <si>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</si>
  <si>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</si>
  <si>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</si>
  <si>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</si>
  <si>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</si>
  <si>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</si>
  <si>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</si>
  <si>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</si>
  <si>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</si>
  <si>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</si>
  <si>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</si>
  <si>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</si>
  <si>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</si>
  <si>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</si>
  <si>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</si>
  <si>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</si>
  <si>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</si>
  <si>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</si>
  <si>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</si>
  <si>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</si>
  <si>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</si>
  <si>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</si>
  <si>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</si>
  <si>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</si>
  <si>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</si>
  <si>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</si>
  <si>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</si>
  <si>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</si>
  <si>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</si>
  <si>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</si>
  <si>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</si>
  <si>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</si>
  <si>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</si>
  <si>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</si>
  <si>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</si>
  <si>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</si>
  <si>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</si>
  <si>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</si>
  <si>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</si>
  <si>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</si>
  <si>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</si>
  <si>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</si>
  <si>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</si>
  <si>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</si>
  <si>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</si>
  <si>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</si>
  <si>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</si>
  <si>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</si>
  <si>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</si>
  <si>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</si>
  <si>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</si>
  <si>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</si>
  <si>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</si>
  <si>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</si>
  <si>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</si>
  <si>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</si>
  <si>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</si>
  <si>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</si>
  <si>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</si>
  <si>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</si>
  <si>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</si>
  <si>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</si>
  <si>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</si>
  <si>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</si>
  <si>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</si>
  <si>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</si>
  <si>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</si>
  <si>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</si>
  <si>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</si>
  <si>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</si>
  <si>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</si>
  <si>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</si>
  <si>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</si>
  <si>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</si>
  <si>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</si>
  <si>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</si>
  <si>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</si>
  <si>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</si>
  <si>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</si>
  <si>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</si>
  <si>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</si>
  <si>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</si>
  <si>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</si>
  <si>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</si>
  <si>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</si>
  <si>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</si>
  <si>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</si>
  <si>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</si>
  <si>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</si>
  <si>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</si>
  <si>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</si>
  <si>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</si>
  <si>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</si>
  <si>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</si>
  <si>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</si>
  <si>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</si>
  <si>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</si>
  <si>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</si>
  <si>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</si>
  <si>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</si>
  <si>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</si>
  <si>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</si>
  <si>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</si>
  <si>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</si>
  <si>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</si>
  <si>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</si>
  <si>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</si>
  <si>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</si>
  <si>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</si>
  <si>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</si>
  <si>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</si>
  <si>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</si>
  <si>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</si>
  <si>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</si>
  <si>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</si>
  <si>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</si>
  <si>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</si>
  <si>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</si>
  <si>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</si>
  <si>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</si>
  <si>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</si>
  <si>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</si>
  <si>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</si>
  <si>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</si>
  <si>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</si>
  <si>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</si>
  <si>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</si>
  <si>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</si>
  <si>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</si>
  <si>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</si>
  <si>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</si>
  <si>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</si>
  <si>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</si>
  <si>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</si>
  <si>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</si>
  <si>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</si>
  <si>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</si>
  <si>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</si>
  <si>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</si>
  <si>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</si>
  <si>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</si>
  <si>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</si>
  <si>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</si>
  <si>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</si>
  <si>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</si>
  <si>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</si>
  <si>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</si>
  <si>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</si>
  <si>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</si>
  <si>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</si>
  <si>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</si>
  <si>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</si>
  <si>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</si>
  <si>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</si>
  <si>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</si>
  <si>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</si>
  <si>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</si>
  <si>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</si>
  <si>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</si>
  <si>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</si>
  <si>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</si>
  <si>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</si>
  <si>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</si>
  <si>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</si>
  <si>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</si>
  <si>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</si>
  <si>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</si>
  <si>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</si>
  <si>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</si>
  <si>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</si>
  <si>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</si>
  <si>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</si>
  <si>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</si>
  <si>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</si>
  <si>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</si>
  <si>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</si>
  <si>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</si>
  <si>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</si>
  <si>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</si>
  <si>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</si>
  <si>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</si>
  <si>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</si>
  <si>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</si>
  <si>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</si>
  <si>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</si>
  <si>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</si>
  <si>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</si>
  <si>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</si>
  <si>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</si>
  <si>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</si>
  <si>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</si>
  <si>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</si>
  <si>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</si>
  <si>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</si>
  <si>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</si>
  <si>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</si>
  <si>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</si>
  <si>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</si>
  <si>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</si>
  <si>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</si>
  <si>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</si>
  <si>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</si>
  <si>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</si>
  <si>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</si>
  <si>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</si>
  <si>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</si>
  <si>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</si>
  <si>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</si>
  <si>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</si>
  <si>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</si>
  <si>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</si>
  <si>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</si>
  <si>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</si>
  <si>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</si>
  <si>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</si>
  <si>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</si>
  <si>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</si>
  <si>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</si>
  <si>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</si>
  <si>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</si>
  <si>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</si>
  <si>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</si>
  <si>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</si>
  <si>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</si>
  <si>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</si>
  <si>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</si>
  <si>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</si>
  <si>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</si>
  <si>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</si>
  <si>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</si>
  <si>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</si>
  <si>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</si>
  <si>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</si>
  <si>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</si>
  <si>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</si>
  <si>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</si>
  <si>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</si>
  <si>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</si>
  <si>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</si>
  <si>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</si>
  <si>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</si>
  <si>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</si>
  <si>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</si>
  <si>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</si>
  <si>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</si>
  <si>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</si>
  <si>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</si>
  <si>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</si>
  <si>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</si>
  <si>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</si>
  <si>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</si>
  <si>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</si>
  <si>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</si>
  <si>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</si>
  <si>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</si>
  <si>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</si>
  <si>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</si>
  <si>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</si>
  <si>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</si>
  <si>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</si>
  <si>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</si>
  <si>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</si>
  <si>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</si>
  <si>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</si>
  <si>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</si>
  <si>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</si>
  <si>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</si>
  <si>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</si>
  <si>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</si>
  <si>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</si>
  <si>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</si>
  <si>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</si>
  <si>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</si>
  <si>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</si>
  <si>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</si>
  <si>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</si>
  <si>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</si>
  <si>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</si>
  <si>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</si>
  <si>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</si>
  <si>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</si>
  <si>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</si>
  <si>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</si>
  <si>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</si>
  <si>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</si>
  <si>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</si>
  <si>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</si>
  <si>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</si>
  <si>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</si>
  <si>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</si>
  <si>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</si>
  <si>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</si>
  <si>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</si>
  <si>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</si>
  <si>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</si>
  <si>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</si>
  <si>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</si>
  <si>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</si>
  <si>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</si>
  <si>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</si>
  <si>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</si>
  <si>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</si>
  <si>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</si>
  <si>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</si>
  <si>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</si>
  <si>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</si>
  <si>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</si>
  <si>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</si>
  <si>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</si>
  <si>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</si>
  <si>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</si>
  <si>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</si>
  <si>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</si>
  <si>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</si>
  <si>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</si>
  <si>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</si>
  <si>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</si>
  <si>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</si>
  <si>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</si>
  <si>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</si>
  <si>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</si>
  <si>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</si>
  <si>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</si>
  <si>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</si>
  <si>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</si>
  <si>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</si>
  <si>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</si>
  <si>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</si>
  <si>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</si>
  <si>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</si>
  <si>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</si>
  <si>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</si>
  <si>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</si>
  <si>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</si>
  <si>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</si>
  <si>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</si>
  <si>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</si>
  <si>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</si>
  <si>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</si>
  <si>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</si>
  <si>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</si>
  <si>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</si>
  <si>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</si>
  <si>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</si>
  <si>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</si>
  <si>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</si>
  <si>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</si>
  <si>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</si>
  <si>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</si>
  <si>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</si>
  <si>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</si>
  <si>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</si>
  <si>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</si>
  <si>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</si>
  <si>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</si>
  <si>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</si>
  <si>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</si>
  <si>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</si>
  <si>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</si>
  <si>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</si>
  <si>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</si>
  <si>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</si>
  <si>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</si>
  <si>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</si>
  <si>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</si>
  <si>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</si>
  <si>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</si>
  <si>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</si>
  <si>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</si>
  <si>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</si>
  <si>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</si>
  <si>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</si>
  <si>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</si>
  <si>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</si>
  <si>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</si>
  <si>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</si>
  <si>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</si>
  <si>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</si>
  <si>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</si>
  <si>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</si>
  <si>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</si>
  <si>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</si>
  <si>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</si>
  <si>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</si>
  <si>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</si>
  <si>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</si>
  <si>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</si>
  <si>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</si>
  <si>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</si>
  <si>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</si>
  <si>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</si>
  <si>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</si>
  <si>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</si>
  <si>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</si>
  <si>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</si>
  <si>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</si>
  <si>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</si>
  <si>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</si>
  <si>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</si>
  <si>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</si>
  <si>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</si>
  <si>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</si>
  <si>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</si>
  <si>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</si>
  <si>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</si>
  <si>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</si>
  <si>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</si>
  <si>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</si>
  <si>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</si>
  <si>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</si>
  <si>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</si>
  <si>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</si>
  <si>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</si>
  <si>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</si>
  <si>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</si>
  <si>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</si>
  <si>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</si>
  <si>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</si>
  <si>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</si>
  <si>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</si>
  <si>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</si>
  <si>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</si>
  <si>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</si>
  <si>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</si>
  <si>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</si>
  <si>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</si>
  <si>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</si>
  <si>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</si>
  <si>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</si>
  <si>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</si>
  <si>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</si>
  <si>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</si>
  <si>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</si>
  <si>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</si>
  <si>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</si>
  <si>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</si>
  <si>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</si>
  <si>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</si>
  <si>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</si>
  <si>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</si>
  <si>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</si>
  <si>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</si>
  <si>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</si>
  <si>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</si>
  <si>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</si>
  <si>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</si>
  <si>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</si>
  <si>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</si>
  <si>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</si>
  <si>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</si>
  <si>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</si>
  <si>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</si>
  <si>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</si>
  <si>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</si>
  <si>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</si>
  <si>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</si>
  <si>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</si>
  <si>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</si>
  <si>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</si>
  <si>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</si>
  <si>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</si>
  <si>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</si>
  <si>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</si>
  <si>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</si>
  <si>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</si>
  <si>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</si>
  <si>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</si>
  <si>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</si>
  <si>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</si>
  <si>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</si>
  <si>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</si>
  <si>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</si>
  <si>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</si>
  <si>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</si>
  <si>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</si>
  <si>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</si>
  <si>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</si>
  <si>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</si>
  <si>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</si>
  <si>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</si>
  <si>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</si>
  <si>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</si>
  <si>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</si>
  <si>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</si>
  <si>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</si>
  <si>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</si>
  <si>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</si>
  <si>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</si>
  <si>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</si>
  <si>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</si>
  <si>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</si>
  <si>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</si>
  <si>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</si>
  <si>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</si>
  <si>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</si>
  <si>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</si>
  <si>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</si>
  <si>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</si>
  <si>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</si>
  <si>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</si>
  <si>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</si>
  <si>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</si>
  <si>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</si>
  <si>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</si>
  <si>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</si>
  <si>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</si>
  <si>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</si>
  <si>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</si>
  <si>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</si>
  <si>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</si>
  <si>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</si>
  <si>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</si>
  <si>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</si>
  <si>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</si>
  <si>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</si>
  <si>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</si>
  <si>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</si>
  <si>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</si>
  <si>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</si>
  <si>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</si>
  <si>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</si>
  <si>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</si>
  <si>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</si>
  <si>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</si>
  <si>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</si>
  <si>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</si>
  <si>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</si>
  <si>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</si>
  <si>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</si>
  <si>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</si>
  <si>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</si>
  <si>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</si>
  <si>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</si>
  <si>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</si>
  <si>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</si>
  <si>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</si>
  <si>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</si>
  <si>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</si>
  <si>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</si>
  <si>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</si>
  <si>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</si>
  <si>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</si>
  <si>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</si>
  <si>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</si>
  <si>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</si>
  <si>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</si>
  <si>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</si>
  <si>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</si>
  <si>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</si>
  <si>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</si>
  <si>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</si>
  <si>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</si>
  <si>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</si>
  <si>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</si>
  <si>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</si>
  <si>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</si>
  <si>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</si>
  <si>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</si>
  <si>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</si>
  <si>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</si>
  <si>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</si>
  <si>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</si>
  <si>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</si>
  <si>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</si>
  <si>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</si>
  <si>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</si>
  <si>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</si>
  <si>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</si>
  <si>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</si>
  <si>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</si>
  <si>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</si>
  <si>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</si>
  <si>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</si>
  <si>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</si>
  <si>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</si>
  <si>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</si>
  <si>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</si>
  <si>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</si>
  <si>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</si>
  <si>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</si>
  <si>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</si>
  <si>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</si>
  <si>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</si>
  <si>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</si>
  <si>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</si>
  <si>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</si>
  <si>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</si>
  <si>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</si>
  <si>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</si>
  <si>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</si>
  <si>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</si>
  <si>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</si>
  <si>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</si>
  <si>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</si>
  <si>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</si>
  <si>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</si>
  <si>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</si>
  <si>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</si>
  <si>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</si>
  <si>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</si>
  <si>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</si>
  <si>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</si>
  <si>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</si>
  <si>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</si>
  <si>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</si>
  <si>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</si>
  <si>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</si>
  <si>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</si>
  <si>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</si>
  <si>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</si>
  <si>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</si>
  <si>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</si>
  <si>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</si>
  <si>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</si>
  <si>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</si>
  <si>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</si>
  <si>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</si>
  <si>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</si>
  <si>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</si>
  <si>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</si>
  <si>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</si>
  <si>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</si>
  <si>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</si>
  <si>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</si>
  <si>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</si>
  <si>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</si>
  <si>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</si>
  <si>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</si>
  <si>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</si>
  <si>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</si>
  <si>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</si>
  <si>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</si>
  <si>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</si>
  <si>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</si>
  <si>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</si>
  <si>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</si>
  <si>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</si>
  <si>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</si>
  <si>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</si>
  <si>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</si>
  <si>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</si>
  <si>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</si>
  <si>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</si>
  <si>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</si>
  <si>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</si>
  <si>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</si>
  <si>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</si>
  <si>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</si>
  <si>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</si>
  <si>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</si>
  <si>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</si>
  <si>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</si>
  <si>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</si>
  <si>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</si>
  <si>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</si>
  <si>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</si>
  <si>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</si>
  <si>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</si>
  <si>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</si>
  <si>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</si>
  <si>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</si>
  <si>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</si>
  <si>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</si>
  <si>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</si>
  <si>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</si>
  <si>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</si>
  <si>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</si>
  <si>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</si>
  <si>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</si>
  <si>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</si>
  <si>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</si>
  <si>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</si>
  <si>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</si>
  <si>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</si>
  <si>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</si>
  <si>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</si>
  <si>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</si>
  <si>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</si>
  <si>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</si>
  <si>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</si>
  <si>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</si>
  <si>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</si>
  <si>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</si>
  <si>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</si>
  <si>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</si>
  <si>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</si>
  <si>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</si>
  <si>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</si>
  <si>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</si>
  <si>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</si>
  <si>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</si>
  <si>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</si>
  <si>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</si>
  <si>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</si>
  <si>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</si>
  <si>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</si>
  <si>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</si>
  <si>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</si>
  <si>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</si>
  <si>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</si>
  <si>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</si>
  <si>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</si>
  <si>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</si>
  <si>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</si>
  <si>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</si>
  <si>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</si>
  <si>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</si>
  <si>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</si>
  <si>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</si>
  <si>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</si>
  <si>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</si>
  <si>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</si>
  <si>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</si>
  <si>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</si>
  <si>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</si>
  <si>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</si>
  <si>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</si>
  <si>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</si>
  <si>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</si>
  <si>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</si>
  <si>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</si>
  <si>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</si>
  <si>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</si>
  <si>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</si>
  <si>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</si>
  <si>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</si>
  <si>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</si>
  <si>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</si>
  <si>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</si>
  <si>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</si>
  <si>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</si>
  <si>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</si>
  <si>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</si>
  <si>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</si>
  <si>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</si>
  <si>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</si>
  <si>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</si>
  <si>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</si>
  <si>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</si>
  <si>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</si>
  <si>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</si>
  <si>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</si>
  <si>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</si>
  <si>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</si>
  <si>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</si>
  <si>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</si>
  <si>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</si>
  <si>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</si>
  <si>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</si>
  <si>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</si>
  <si>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</si>
  <si>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</si>
  <si>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</si>
  <si>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</si>
  <si>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</si>
  <si>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</si>
  <si>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</si>
  <si>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</si>
  <si>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</si>
  <si>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</si>
  <si>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</si>
  <si>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</si>
  <si>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</si>
  <si>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</si>
  <si>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</si>
  <si>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</si>
  <si>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</si>
  <si>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</si>
  <si>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</si>
  <si>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</si>
  <si>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</si>
  <si>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</si>
  <si>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</si>
  <si>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</si>
  <si>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</si>
  <si>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</si>
  <si>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</si>
  <si>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</si>
  <si>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</si>
  <si>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</si>
  <si>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</si>
  <si>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</si>
  <si>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</si>
  <si>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</si>
  <si>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</si>
  <si>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</si>
  <si>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</si>
  <si>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</si>
  <si>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</si>
  <si>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</si>
  <si>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</si>
  <si>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</si>
  <si>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</si>
  <si>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</si>
  <si>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</si>
  <si>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</si>
  <si>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</si>
  <si>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</si>
  <si>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</si>
  <si>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</si>
  <si>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</si>
  <si>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</si>
  <si>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</si>
  <si>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</si>
  <si>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</si>
  <si>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</si>
  <si>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</si>
  <si>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</si>
  <si>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</si>
  <si>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</si>
  <si>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</si>
  <si>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</si>
  <si>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</si>
  <si>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</si>
  <si>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</si>
  <si>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</si>
  <si>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</si>
  <si>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</si>
  <si>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</si>
  <si>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</si>
  <si>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</si>
  <si>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</si>
  <si>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</si>
  <si>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</si>
  <si>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</si>
  <si>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</si>
  <si>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</si>
  <si>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</si>
  <si>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</si>
  <si>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</si>
  <si>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</si>
  <si>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</si>
  <si>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</si>
  <si>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</si>
  <si>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</si>
  <si>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</si>
  <si>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</si>
  <si>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</si>
  <si>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</si>
  <si>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</si>
  <si>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</si>
  <si>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</si>
  <si>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</si>
  <si>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</si>
  <si>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</si>
  <si>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</si>
  <si>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</si>
  <si>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</si>
  <si>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</si>
  <si>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</si>
  <si>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</si>
  <si>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</si>
  <si>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</si>
  <si>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</si>
  <si>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</si>
  <si>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</si>
  <si>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</si>
  <si>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</si>
  <si>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</si>
  <si>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</si>
  <si>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</si>
  <si>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</si>
  <si>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</si>
  <si>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</si>
  <si>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</si>
  <si>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</si>
  <si>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</si>
  <si>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</si>
  <si>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</si>
  <si>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</si>
  <si>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</si>
  <si>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</si>
  <si>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</si>
  <si>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</si>
  <si>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</si>
  <si>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</si>
  <si>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</si>
  <si>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</si>
  <si>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</si>
  <si>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</si>
  <si>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</si>
  <si>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</si>
  <si>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</si>
  <si>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</si>
  <si>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</si>
  <si>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</si>
  <si>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</si>
  <si>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</si>
  <si>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</si>
  <si>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</si>
  <si>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</si>
  <si>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</si>
  <si>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</si>
  <si>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</si>
  <si>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</si>
  <si>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</si>
  <si>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</si>
  <si>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</si>
  <si>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</si>
  <si>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</si>
  <si>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</si>
  <si>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</si>
  <si>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</si>
  <si>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</si>
  <si>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</si>
  <si>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</si>
  <si>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</si>
  <si>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</si>
  <si>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</si>
  <si>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</si>
  <si>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</si>
  <si>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</si>
  <si>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</si>
  <si>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</si>
  <si>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</si>
  <si>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</si>
  <si>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</si>
  <si>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</si>
  <si>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</si>
  <si>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</si>
  <si>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</si>
  <si>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</si>
  <si>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</si>
  <si>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</si>
  <si>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</si>
  <si>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</si>
  <si>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</si>
  <si>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</si>
  <si>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</si>
  <si>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</si>
  <si>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</si>
  <si>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</si>
  <si>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</si>
  <si>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</si>
  <si>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</si>
  <si>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</si>
  <si>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</si>
  <si>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</si>
  <si>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</si>
  <si>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</si>
  <si>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</si>
  <si>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</si>
  <si>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</si>
  <si>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</si>
  <si>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</si>
  <si>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</si>
  <si>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</si>
  <si>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</si>
  <si>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</si>
  <si>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</si>
  <si>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</si>
  <si>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</si>
  <si>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</si>
  <si>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</si>
  <si>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</si>
  <si>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</si>
  <si>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</si>
  <si>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</si>
  <si>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</si>
  <si>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</si>
  <si>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</si>
  <si>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</si>
  <si>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</si>
  <si>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</si>
  <si>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</si>
  <si>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</si>
  <si>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</si>
  <si>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</si>
  <si>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</si>
  <si>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</si>
  <si>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</si>
  <si>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</si>
  <si>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</si>
  <si>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</si>
  <si>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</si>
  <si>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</si>
  <si>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</si>
  <si>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</si>
  <si>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</si>
  <si>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</si>
  <si>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</si>
  <si>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</si>
  <si>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</si>
  <si>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</si>
  <si>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</si>
  <si>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</si>
  <si>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</si>
  <si>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</si>
  <si>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</si>
  <si>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</si>
  <si>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</si>
  <si>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</si>
  <si>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</si>
  <si>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</si>
  <si>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</si>
  <si>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</si>
  <si>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</si>
  <si>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</si>
  <si>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</si>
  <si>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</si>
  <si>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</si>
  <si>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</si>
  <si>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</si>
  <si>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</si>
  <si>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</si>
  <si>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</si>
  <si>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</si>
  <si>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</si>
  <si>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</si>
  <si>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</si>
  <si>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</si>
  <si>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</si>
  <si>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</si>
  <si>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</si>
  <si>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</si>
  <si>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</si>
  <si>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</si>
  <si>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</si>
  <si>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</si>
  <si>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</si>
  <si>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</si>
  <si>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</si>
  <si>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</si>
  <si>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</si>
  <si>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</si>
  <si>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</si>
  <si>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</si>
  <si>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</si>
  <si>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</si>
  <si>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</si>
  <si>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</si>
  <si>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</si>
  <si>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</si>
  <si>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</si>
  <si>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</si>
  <si>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</si>
  <si>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</si>
  <si>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</si>
  <si>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</si>
  <si>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</si>
  <si>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</si>
  <si>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</si>
  <si>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</si>
  <si>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</si>
  <si>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</si>
  <si>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</si>
  <si>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</si>
  <si>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</si>
  <si>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</si>
  <si>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</si>
  <si>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</si>
  <si>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</si>
  <si>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</si>
  <si>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</si>
  <si>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</si>
  <si>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</si>
  <si>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</si>
  <si>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</si>
  <si>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</si>
  <si>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</si>
  <si>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</si>
  <si>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</si>
  <si>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</si>
  <si>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</si>
  <si>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</si>
  <si>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</si>
  <si>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</si>
  <si>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</si>
  <si>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</si>
  <si>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</si>
  <si>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</si>
  <si>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</si>
  <si>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</si>
  <si>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</si>
  <si>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</si>
  <si>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</si>
  <si>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</si>
  <si>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</si>
  <si>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</si>
  <si>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</si>
  <si>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</si>
  <si>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</si>
  <si>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</si>
  <si>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</si>
  <si>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</si>
  <si>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</si>
  <si>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</si>
  <si>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</si>
  <si>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</si>
  <si>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</si>
  <si>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</si>
  <si>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</si>
  <si>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</si>
  <si>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</si>
  <si>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</si>
  <si>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</si>
  <si>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</si>
  <si>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</si>
  <si>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</si>
  <si>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</si>
  <si>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</si>
  <si>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</si>
  <si>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</si>
  <si>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</si>
  <si>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</si>
  <si>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</si>
  <si>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</si>
  <si>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</si>
  <si>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</si>
  <si>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</si>
  <si>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</si>
  <si>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</si>
  <si>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</si>
  <si>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</si>
  <si>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</si>
  <si>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</si>
  <si>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</si>
  <si>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</si>
  <si>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</si>
  <si>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</si>
  <si>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</si>
  <si>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</si>
  <si>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</si>
  <si>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</si>
  <si>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</si>
  <si>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</si>
  <si>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</si>
  <si>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</si>
  <si>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</si>
  <si>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</si>
  <si>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</si>
  <si>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</si>
  <si>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</si>
  <si>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</si>
  <si>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</si>
  <si>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</si>
  <si>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</si>
  <si>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</si>
  <si>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</si>
  <si>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</si>
  <si>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</si>
  <si>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</si>
  <si>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</si>
  <si>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</si>
  <si>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</si>
  <si>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</si>
  <si>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</si>
  <si>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</si>
  <si>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</si>
  <si>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</si>
  <si>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</si>
  <si>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</si>
  <si>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</si>
  <si>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</si>
  <si>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</si>
  <si>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</si>
  <si>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</si>
  <si>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</si>
  <si>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</si>
  <si>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</si>
  <si>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</si>
  <si>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</si>
  <si>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</si>
  <si>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</si>
  <si>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</si>
  <si>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</si>
  <si>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</si>
  <si>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</si>
  <si>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</si>
  <si>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</si>
  <si>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</si>
  <si>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</si>
  <si>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</si>
  <si>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</si>
  <si>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</si>
  <si>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</si>
  <si>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</si>
  <si>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</si>
  <si>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</si>
  <si>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</si>
  <si>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</si>
  <si>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</si>
  <si>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</si>
  <si>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</si>
  <si>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</si>
  <si>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</si>
  <si>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</si>
  <si>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</si>
  <si>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</si>
  <si>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</si>
  <si>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</si>
  <si>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</si>
  <si>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</si>
  <si>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</si>
  <si>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</si>
  <si>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</si>
  <si>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</si>
  <si>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</si>
  <si>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</si>
  <si>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</si>
  <si>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</si>
  <si>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</si>
  <si>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</si>
  <si>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</si>
  <si>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</si>
  <si>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</si>
  <si>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</si>
  <si>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</si>
  <si>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</si>
  <si>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</si>
  <si>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</si>
  <si>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</si>
  <si>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</si>
  <si>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</si>
  <si>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</si>
  <si>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</si>
  <si>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</si>
  <si>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</si>
  <si>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</si>
  <si>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</si>
  <si>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</si>
  <si>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</si>
  <si>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</si>
  <si>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</si>
  <si>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</si>
  <si>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</si>
  <si>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</si>
  <si>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</si>
  <si>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</si>
  <si>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</si>
  <si>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</si>
  <si>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</si>
  <si>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</si>
  <si>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</si>
  <si>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</si>
  <si>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</si>
  <si>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</si>
  <si>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</si>
  <si>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</si>
  <si>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</si>
  <si>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</si>
  <si>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</si>
  <si>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</si>
  <si>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</si>
  <si>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</si>
  <si>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</si>
  <si>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</si>
  <si>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</si>
  <si>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</si>
  <si>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</si>
  <si>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</si>
  <si>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</si>
  <si>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</si>
  <si>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</si>
  <si>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</si>
  <si>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</si>
  <si>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</si>
  <si>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</si>
  <si>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</si>
  <si>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</si>
  <si>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</si>
  <si>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</si>
  <si>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</si>
  <si>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</si>
  <si>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</si>
  <si>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</si>
  <si>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</si>
  <si>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</si>
  <si>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</si>
  <si>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</si>
  <si>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</si>
  <si>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</si>
  <si>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</si>
  <si>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</si>
  <si>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</si>
  <si>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</si>
  <si>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</si>
  <si>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</si>
  <si>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</si>
  <si>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</si>
  <si>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</si>
  <si>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</si>
  <si>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</si>
  <si>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</si>
  <si>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</si>
  <si>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</si>
  <si>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</si>
  <si>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</si>
  <si>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</si>
  <si>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</si>
  <si>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</si>
  <si>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</si>
  <si>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</si>
  <si>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</si>
  <si>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</si>
  <si>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</si>
  <si>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</si>
  <si>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</si>
  <si>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</si>
  <si>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</si>
  <si>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</si>
  <si>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</si>
  <si>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</si>
  <si>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</si>
  <si>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</si>
  <si>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</si>
  <si>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</si>
  <si>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</si>
  <si>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</si>
  <si>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</si>
  <si>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</si>
  <si>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</si>
  <si>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</si>
  <si>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</si>
  <si>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</si>
  <si>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</si>
  <si>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</si>
  <si>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</si>
  <si>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</si>
  <si>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</si>
  <si>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</si>
  <si>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</si>
  <si>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</si>
  <si>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</si>
  <si>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</si>
  <si>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</si>
  <si>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</si>
  <si>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</si>
  <si>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</si>
  <si>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</si>
  <si>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</si>
  <si>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</si>
  <si>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</si>
  <si>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</si>
  <si>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</si>
  <si>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</si>
  <si>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</si>
  <si>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</si>
  <si>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</si>
  <si>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</si>
  <si>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</si>
  <si>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</si>
  <si>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</si>
  <si>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</si>
  <si>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</si>
  <si>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</si>
  <si>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</si>
  <si>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</si>
  <si>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</si>
  <si>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</si>
  <si>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</si>
  <si>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</si>
  <si>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</si>
  <si>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</si>
  <si>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</si>
  <si>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</si>
  <si>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</si>
  <si>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</si>
  <si>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</si>
  <si>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</si>
  <si>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</si>
  <si>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</si>
  <si>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</si>
  <si>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</si>
  <si>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</si>
  <si>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</si>
  <si>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</si>
  <si>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</si>
  <si>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</si>
  <si>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</si>
  <si>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</si>
  <si>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</si>
  <si>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</si>
  <si>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</si>
  <si>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</si>
  <si>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</si>
  <si>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</si>
  <si>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</si>
  <si>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</si>
  <si>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</si>
  <si>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</si>
  <si>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</si>
  <si>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</si>
  <si>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</si>
  <si>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</si>
  <si>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</si>
  <si>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</si>
  <si>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</si>
  <si>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</si>
  <si>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</si>
  <si>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</si>
  <si>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</si>
  <si>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</si>
  <si>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</si>
  <si>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</si>
  <si>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</si>
  <si>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</si>
  <si>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</si>
  <si>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</si>
  <si>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</si>
  <si>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</si>
  <si>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</si>
  <si>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</si>
  <si>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</si>
  <si>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</si>
  <si>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</si>
  <si>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</si>
  <si>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</si>
  <si>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</si>
  <si>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</si>
  <si>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</si>
  <si>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</si>
  <si>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</si>
  <si>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</si>
  <si>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</si>
  <si>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</si>
  <si>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</si>
  <si>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</si>
  <si>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</si>
  <si>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</si>
  <si>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</si>
  <si>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</si>
  <si>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</si>
  <si>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</si>
  <si>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</si>
  <si>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</si>
  <si>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</si>
  <si>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</si>
  <si>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</si>
  <si>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</si>
  <si>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</si>
  <si>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</si>
  <si>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</si>
  <si>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</si>
  <si>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</si>
  <si>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</si>
  <si>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</si>
  <si>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</si>
  <si>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</si>
  <si>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</si>
  <si>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</si>
  <si>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</si>
  <si>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</si>
  <si>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</si>
  <si>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</si>
  <si>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</si>
  <si>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</si>
  <si>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</si>
  <si>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</si>
  <si>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</si>
  <si>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</si>
  <si>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</si>
  <si>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</si>
  <si>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</si>
  <si>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</si>
  <si>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</si>
  <si>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</si>
  <si>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</si>
  <si>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</si>
  <si>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</si>
  <si>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</si>
  <si>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</si>
  <si>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</si>
  <si>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</si>
  <si>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</si>
  <si>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</si>
  <si>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</si>
  <si>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</si>
  <si>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</si>
  <si>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</si>
  <si>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</si>
  <si>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</si>
  <si>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</si>
  <si>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</si>
  <si>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</si>
  <si>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</si>
  <si>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</si>
  <si>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</si>
  <si>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</si>
  <si>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</si>
  <si>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</si>
  <si>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</si>
  <si>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</si>
  <si>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</si>
  <si>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</si>
  <si>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</si>
  <si>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</si>
  <si>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</si>
  <si>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</si>
  <si>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</si>
  <si>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</si>
  <si>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</si>
  <si>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</si>
  <si>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</si>
  <si>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</si>
  <si>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</si>
  <si>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</si>
  <si>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</si>
  <si>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</si>
  <si>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</si>
  <si>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</si>
  <si>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</si>
  <si>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</si>
  <si>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</si>
  <si>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</si>
  <si>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</si>
  <si>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</si>
  <si>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</si>
  <si>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</si>
  <si>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</si>
  <si>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</si>
  <si>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</si>
  <si>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</si>
  <si>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</si>
  <si>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</si>
  <si>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</si>
  <si>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</si>
  <si>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</si>
  <si>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</si>
  <si>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</si>
  <si>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</si>
  <si>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</si>
  <si>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</si>
  <si>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</si>
  <si>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</si>
  <si>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</si>
  <si>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</si>
  <si>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</si>
  <si>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</si>
  <si>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</si>
  <si>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</si>
  <si>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</si>
  <si>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</si>
  <si>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</si>
  <si>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</si>
  <si>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</si>
  <si>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</si>
  <si>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</si>
  <si>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</si>
  <si>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</si>
  <si>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</si>
  <si>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</si>
  <si>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</si>
  <si>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</si>
  <si>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</si>
  <si>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</si>
  <si>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</si>
  <si>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</si>
  <si>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</si>
  <si>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</si>
  <si>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</si>
  <si>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</si>
  <si>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</si>
  <si>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</si>
  <si>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</si>
  <si>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</si>
  <si>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</si>
  <si>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</si>
  <si>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</si>
  <si>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</si>
  <si>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</si>
  <si>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</si>
  <si>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</si>
  <si>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</si>
  <si>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</si>
  <si>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</si>
  <si>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</si>
  <si>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</si>
  <si>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</si>
  <si>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</si>
  <si>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</si>
  <si>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</si>
  <si>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</si>
  <si>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</si>
  <si>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</si>
  <si>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</si>
  <si>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</si>
  <si>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</si>
  <si>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</si>
  <si>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</si>
  <si>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</si>
  <si>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</si>
  <si>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</si>
  <si>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</si>
  <si>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</si>
  <si>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</si>
  <si>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</si>
  <si>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</si>
  <si>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</si>
  <si>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</si>
  <si>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</si>
  <si>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</si>
  <si>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</si>
  <si>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</si>
  <si>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</si>
  <si>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</si>
  <si>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</si>
  <si>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</si>
  <si>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</si>
  <si>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</si>
  <si>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</si>
  <si>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</si>
  <si>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</si>
  <si>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</si>
  <si>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</si>
  <si>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</si>
  <si>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</si>
  <si>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</si>
  <si>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</si>
  <si>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</si>
  <si>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</si>
  <si>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</si>
  <si>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</si>
  <si>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</si>
  <si>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</si>
  <si>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</si>
  <si>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</si>
  <si>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</si>
  <si>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</si>
  <si>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</si>
  <si>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</si>
  <si>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</si>
  <si>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</si>
  <si>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</si>
  <si>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</si>
  <si>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</si>
  <si>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</si>
  <si>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</si>
  <si>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</si>
  <si>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</si>
  <si>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</si>
  <si>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</si>
  <si>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</si>
  <si>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</si>
  <si>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</si>
  <si>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</si>
  <si>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</si>
  <si>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</si>
  <si>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</si>
  <si>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</si>
  <si>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</si>
  <si>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</si>
  <si>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</si>
  <si>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</si>
  <si>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</si>
  <si>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</si>
  <si>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</si>
  <si>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</si>
  <si>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</si>
  <si>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</si>
  <si>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</si>
  <si>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</si>
  <si>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</si>
  <si>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</si>
  <si>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</si>
  <si>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</si>
  <si>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</si>
  <si>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</si>
  <si>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</si>
  <si>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</si>
  <si>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</si>
  <si>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</si>
  <si>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</si>
  <si>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</si>
  <si>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</si>
  <si>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</si>
  <si>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</si>
  <si>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</si>
  <si>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</si>
  <si>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</si>
  <si>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</si>
  <si>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</si>
  <si>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</si>
  <si>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</si>
  <si>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</si>
  <si>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</si>
  <si>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</si>
  <si>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</si>
  <si>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</si>
  <si>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</si>
  <si>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</si>
  <si>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</si>
  <si>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</si>
  <si>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</si>
  <si>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</si>
  <si>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</si>
  <si>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</si>
  <si>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</si>
  <si>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</si>
  <si>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</si>
  <si>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</si>
  <si>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</si>
  <si>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</si>
  <si>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</si>
  <si>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</si>
  <si>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</si>
  <si>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</si>
  <si>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</si>
  <si>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</si>
  <si>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</si>
  <si>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</si>
  <si>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</si>
  <si>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</si>
  <si>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</si>
  <si>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</si>
  <si>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</si>
  <si>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</si>
  <si>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</si>
  <si>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</si>
  <si>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</si>
  <si>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</si>
  <si>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</si>
  <si>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</si>
  <si>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</si>
  <si>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</si>
  <si>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</si>
  <si>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</si>
  <si>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</si>
  <si>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</si>
  <si>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</si>
  <si>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</si>
  <si>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</si>
  <si>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</si>
  <si>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</si>
  <si>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</si>
  <si>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</si>
  <si>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</si>
  <si>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</si>
  <si>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</si>
  <si>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</si>
  <si>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</si>
  <si>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</si>
  <si>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</si>
  <si>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</si>
  <si>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</si>
  <si>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</si>
  <si>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</si>
  <si>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</si>
  <si>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</si>
  <si>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</si>
  <si>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</si>
  <si>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</si>
  <si>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</si>
  <si>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</si>
  <si>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</si>
  <si>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</si>
  <si>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</si>
  <si>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</si>
  <si>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</si>
  <si>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</si>
  <si>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</si>
  <si>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</si>
  <si>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</si>
  <si>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</si>
  <si>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</si>
  <si>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</si>
  <si>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</si>
  <si>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</si>
  <si>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</si>
  <si>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</si>
  <si>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</si>
  <si>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</si>
  <si>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</si>
  <si>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</si>
  <si>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</si>
  <si>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</si>
  <si>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</si>
  <si>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</si>
  <si>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</si>
  <si>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</si>
  <si>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</si>
  <si>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</si>
  <si>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</si>
  <si>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</si>
  <si>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</si>
  <si>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</si>
  <si>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</si>
  <si>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</si>
  <si>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</si>
  <si>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</si>
  <si>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</si>
  <si>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</si>
  <si>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</si>
  <si>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</si>
  <si>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</si>
  <si>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</si>
  <si>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</si>
  <si>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</si>
  <si>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</si>
  <si>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</si>
  <si>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</si>
  <si>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</si>
  <si>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</si>
  <si>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</si>
  <si>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</si>
  <si>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</si>
  <si>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</si>
  <si>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</si>
  <si>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</si>
  <si>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</si>
  <si>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</si>
  <si>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</si>
  <si>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</si>
  <si>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</si>
  <si>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</si>
  <si>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</si>
  <si>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</si>
  <si>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</si>
  <si>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</si>
  <si>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</si>
  <si>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</si>
  <si>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</si>
  <si>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</si>
  <si>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</si>
  <si>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</si>
  <si>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</si>
  <si>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</si>
  <si>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</si>
  <si>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</si>
  <si>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</si>
  <si>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</si>
  <si>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</si>
  <si>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</si>
  <si>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</si>
  <si>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</si>
  <si>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</si>
  <si>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</si>
  <si>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</si>
  <si>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</si>
  <si>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</si>
  <si>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</si>
  <si>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</si>
  <si>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</si>
  <si>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</si>
  <si>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</si>
  <si>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</si>
  <si>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</si>
  <si>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</si>
  <si>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</si>
  <si>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</si>
  <si>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</si>
  <si>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</si>
  <si>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</si>
  <si>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</si>
  <si>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</si>
  <si>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</si>
  <si>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</si>
  <si>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</si>
  <si>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</si>
  <si>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</si>
  <si>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</si>
  <si>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</si>
  <si>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</si>
  <si>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</si>
  <si>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</si>
  <si>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</si>
  <si>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</si>
  <si>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</si>
  <si>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</si>
  <si>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</si>
  <si>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</si>
  <si>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</si>
  <si>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</si>
  <si>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</si>
  <si>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</si>
  <si>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</si>
  <si>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</si>
  <si>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</si>
  <si>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</si>
  <si>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</si>
  <si>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</si>
  <si>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</si>
  <si>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</si>
  <si>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</si>
  <si>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</si>
  <si>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</si>
  <si>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</si>
  <si>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</si>
  <si>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</si>
  <si>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</si>
  <si>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</si>
  <si>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</si>
  <si>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</si>
  <si>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</si>
  <si>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</si>
  <si>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</si>
  <si>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</si>
  <si>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</si>
  <si>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</si>
  <si>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</si>
  <si>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</si>
  <si>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</si>
  <si>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</si>
  <si>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</si>
  <si>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</si>
  <si>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</si>
  <si>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</si>
  <si>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</si>
  <si>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</si>
  <si>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</si>
  <si>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</si>
  <si>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</si>
  <si>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</si>
  <si>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</si>
  <si>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</si>
  <si>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</si>
  <si>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</si>
  <si>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</si>
  <si>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</si>
  <si>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</si>
  <si>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</si>
  <si>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</si>
  <si>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</si>
  <si>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</si>
  <si>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</si>
  <si>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</si>
  <si>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</si>
  <si>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</si>
  <si>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</si>
  <si>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</si>
  <si>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</si>
  <si>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</si>
  <si>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</si>
  <si>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</si>
  <si>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</si>
  <si>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</si>
  <si>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</si>
  <si>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</si>
  <si>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</si>
  <si>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</si>
  <si>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</si>
  <si>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</si>
  <si>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</si>
  <si>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</si>
  <si>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</si>
  <si>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</si>
  <si>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</si>
  <si>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</si>
  <si>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</si>
  <si>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</si>
  <si>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</si>
  <si>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</si>
  <si>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</si>
  <si>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</si>
  <si>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</si>
  <si>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</si>
  <si>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</si>
  <si>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</si>
  <si>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</si>
  <si>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</si>
  <si>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</si>
  <si>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</si>
  <si>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</si>
  <si>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</si>
  <si>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</si>
  <si>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</si>
  <si>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</si>
  <si>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</si>
  <si>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</si>
  <si>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</si>
  <si>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</si>
  <si>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</si>
  <si>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</si>
  <si>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</si>
  <si>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</si>
  <si>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</si>
  <si>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</si>
  <si>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</si>
  <si>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</si>
  <si>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</si>
  <si>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</si>
  <si>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</si>
  <si>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</si>
  <si>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</si>
  <si>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</si>
  <si>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</si>
  <si>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</si>
  <si>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</si>
  <si>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</si>
  <si>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</si>
  <si>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</si>
  <si>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</si>
  <si>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</si>
  <si>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</si>
  <si>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</si>
  <si>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</si>
  <si>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</si>
  <si>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</si>
  <si>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</si>
  <si>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</si>
  <si>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</si>
  <si>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</si>
  <si>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</si>
  <si>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</si>
  <si>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</si>
  <si>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</si>
  <si>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</si>
  <si>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</si>
  <si>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</si>
  <si>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</si>
  <si>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</si>
  <si>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</si>
  <si>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</si>
  <si>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</si>
  <si>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</si>
  <si>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</si>
  <si>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</si>
  <si>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</si>
  <si>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</si>
  <si>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</si>
  <si>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</si>
  <si>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</si>
  <si>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</si>
  <si>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</si>
  <si>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</si>
  <si>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</si>
  <si>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</si>
  <si>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</si>
  <si>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</si>
  <si>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</si>
  <si>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</si>
  <si>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</si>
  <si>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</si>
  <si>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</si>
  <si>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</si>
  <si>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</si>
  <si>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</si>
  <si>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</si>
  <si>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</si>
  <si>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</si>
  <si>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</si>
  <si>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</si>
  <si>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</si>
  <si>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</si>
  <si>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</si>
  <si>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</si>
  <si>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</si>
  <si>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</si>
  <si>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</si>
  <si>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</si>
  <si>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</si>
  <si>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</si>
  <si>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</si>
  <si>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</si>
  <si>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</si>
  <si>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</si>
  <si>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</si>
  <si>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</si>
  <si>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</si>
  <si>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</si>
  <si>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</si>
  <si>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</si>
  <si>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</si>
  <si>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</si>
  <si>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</si>
  <si>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</si>
  <si>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</si>
  <si>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</si>
  <si>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</si>
  <si>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</si>
  <si>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</si>
  <si>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</si>
  <si>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</si>
  <si>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</si>
  <si>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</si>
  <si>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</si>
  <si>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</si>
  <si>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</si>
  <si>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</si>
  <si>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</si>
  <si>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</si>
  <si>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</si>
  <si>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</si>
  <si>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</si>
  <si>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</si>
  <si>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</si>
  <si>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</si>
  <si>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</si>
  <si>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</si>
  <si>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</si>
  <si>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</si>
  <si>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</si>
  <si>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</si>
  <si>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</si>
  <si>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</si>
  <si>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</si>
  <si>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</si>
  <si>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</si>
  <si>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</si>
  <si>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</si>
  <si>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</si>
  <si>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</si>
  <si>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</si>
  <si>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</si>
  <si>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</si>
  <si>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</si>
  <si>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</si>
  <si>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</si>
  <si>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</si>
  <si>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</si>
  <si>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</si>
  <si>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</si>
  <si>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</si>
  <si>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</si>
  <si>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</si>
  <si>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</si>
  <si>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</si>
  <si>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</si>
  <si>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</si>
  <si>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</si>
  <si>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</si>
  <si>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</si>
  <si>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</si>
  <si>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</si>
  <si>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</si>
  <si>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</si>
  <si>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</si>
  <si>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</si>
  <si>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</si>
  <si>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</si>
  <si>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</si>
  <si>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</si>
  <si>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</si>
  <si>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</si>
  <si>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</si>
  <si>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</si>
  <si>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</si>
  <si>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</si>
  <si>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</si>
  <si>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</si>
  <si>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</si>
  <si>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</si>
  <si>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</si>
  <si>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</si>
  <si>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</si>
  <si>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</si>
  <si>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</si>
  <si>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</si>
  <si>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</si>
  <si>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</si>
  <si>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</si>
  <si>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</si>
  <si>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</si>
  <si>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</si>
  <si>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</si>
  <si>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</si>
  <si>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</si>
  <si>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</si>
  <si>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</si>
  <si>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</si>
  <si>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</si>
  <si>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</si>
  <si>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</si>
  <si>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</si>
  <si>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</si>
  <si>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</si>
  <si>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</si>
  <si>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</si>
  <si>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</si>
  <si>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</si>
  <si>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</si>
  <si>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</si>
  <si>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</si>
  <si>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</si>
  <si>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</si>
  <si>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</si>
  <si>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</si>
  <si>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</si>
  <si>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</si>
  <si>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</si>
  <si>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</si>
  <si>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</si>
  <si>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</si>
  <si>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</si>
  <si>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</si>
  <si>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</si>
  <si>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</si>
  <si>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</si>
  <si>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</si>
  <si>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</si>
  <si>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</si>
  <si>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</si>
  <si>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</si>
  <si>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</si>
  <si>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</si>
  <si>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</si>
  <si>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</si>
  <si>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</si>
  <si>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</si>
  <si>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</si>
  <si>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</si>
  <si>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</si>
  <si>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</si>
  <si>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</si>
  <si>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</si>
  <si>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</si>
  <si>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</si>
  <si>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</si>
  <si>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</si>
  <si>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</si>
  <si>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</si>
  <si>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</si>
  <si>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</si>
  <si>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</si>
  <si>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</si>
  <si>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</si>
  <si>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</si>
  <si>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</si>
  <si>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</si>
  <si>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</si>
  <si>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</si>
  <si>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</si>
  <si>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</si>
  <si>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</si>
  <si>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</si>
  <si>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</si>
  <si>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</si>
  <si>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</si>
  <si>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</si>
  <si>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</si>
  <si>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</si>
  <si>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</si>
  <si>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</si>
  <si>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</si>
  <si>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</si>
  <si>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</si>
  <si>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</si>
  <si>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</si>
  <si>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</si>
  <si>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</si>
  <si>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</si>
  <si>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</si>
  <si>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</si>
  <si>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</si>
  <si>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</si>
  <si>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</si>
  <si>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</si>
  <si>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</si>
  <si>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</si>
  <si>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</si>
  <si>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</si>
  <si>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</si>
  <si>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</si>
  <si>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</si>
  <si>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</si>
  <si>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</si>
  <si>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</si>
  <si>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</si>
  <si>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</si>
  <si>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</si>
  <si>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</si>
  <si>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</si>
  <si>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</si>
  <si>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</si>
  <si>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</si>
  <si>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</si>
  <si>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</si>
  <si>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</si>
  <si>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</si>
  <si>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</si>
  <si>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</si>
  <si>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</si>
  <si>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</si>
  <si>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</si>
  <si>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</si>
  <si>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</si>
  <si>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</si>
  <si>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</si>
  <si>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</si>
  <si>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</si>
  <si>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</si>
  <si>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</si>
  <si>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</si>
  <si>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</si>
  <si>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</si>
  <si>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</si>
  <si>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</si>
  <si>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</si>
  <si>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</si>
  <si>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</si>
  <si>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</si>
  <si>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</si>
  <si>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</si>
  <si>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</si>
  <si>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</si>
  <si>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</si>
  <si>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</si>
  <si>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</si>
  <si>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</si>
  <si>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</si>
  <si>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</si>
  <si>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</si>
  <si>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</si>
  <si>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</si>
  <si>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</si>
  <si>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</si>
  <si>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</si>
  <si>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</si>
  <si>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</si>
  <si>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</si>
  <si>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</si>
  <si>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</si>
  <si>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</si>
  <si>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</si>
  <si>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</si>
  <si>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</si>
  <si>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</si>
  <si>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</si>
  <si>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</si>
  <si>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</si>
  <si>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</si>
  <si>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</si>
  <si>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</si>
  <si>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</si>
  <si>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</si>
  <si>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</si>
  <si>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</si>
  <si>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</si>
  <si>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</si>
  <si>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</si>
  <si>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</si>
  <si>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</si>
  <si>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</si>
  <si>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</si>
  <si>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</si>
  <si>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</si>
  <si>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</si>
  <si>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</si>
  <si>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</si>
  <si>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</si>
  <si>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</si>
  <si>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</si>
  <si>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</si>
  <si>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</si>
  <si>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</si>
  <si>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</si>
  <si>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</si>
  <si>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</si>
  <si>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</si>
  <si>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</si>
  <si>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</si>
  <si>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</si>
  <si>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</si>
  <si>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</si>
  <si>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</si>
  <si>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</si>
  <si>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</si>
  <si>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</si>
  <si>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</si>
  <si>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</si>
  <si>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</si>
  <si>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</si>
  <si>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</si>
  <si>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</si>
  <si>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</si>
  <si>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</si>
  <si>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</si>
  <si>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</si>
  <si>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</si>
  <si>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</si>
  <si>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</si>
  <si>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</si>
  <si>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</si>
  <si>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</si>
  <si>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</si>
  <si>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</si>
  <si>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</si>
  <si>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</si>
  <si>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</si>
  <si>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</si>
  <si>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</si>
  <si>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</si>
  <si>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</si>
  <si>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</si>
  <si>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</si>
  <si>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</si>
  <si>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</si>
  <si>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</si>
  <si>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</si>
  <si>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</si>
  <si>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</si>
  <si>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</si>
  <si>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</si>
  <si>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</si>
  <si>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</si>
  <si>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</si>
  <si>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</si>
  <si>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</si>
  <si>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</si>
  <si>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</si>
  <si>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</si>
  <si>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</si>
  <si>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</si>
  <si>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</si>
  <si>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</si>
  <si>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</si>
  <si>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</si>
  <si>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</si>
  <si>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</si>
  <si>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</si>
  <si>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</si>
  <si>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</si>
  <si>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</si>
  <si>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</si>
  <si>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</si>
  <si>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</si>
  <si>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</si>
  <si>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</si>
  <si>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</si>
  <si>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</si>
  <si>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</si>
  <si>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</si>
  <si>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</si>
  <si>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</si>
  <si>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</si>
  <si>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</si>
  <si>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</si>
  <si>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</si>
  <si>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</si>
  <si>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</si>
  <si>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</si>
  <si>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</si>
  <si>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</si>
  <si>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</si>
  <si>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</si>
  <si>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</si>
  <si>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</si>
  <si>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</si>
  <si>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</si>
  <si>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</si>
  <si>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</si>
  <si>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</si>
  <si>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</si>
  <si>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</si>
  <si>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</si>
  <si>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</si>
  <si>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</si>
  <si>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</si>
  <si>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</si>
  <si>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</si>
  <si>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</si>
  <si>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</si>
  <si>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</si>
  <si>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</si>
  <si>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</si>
  <si>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</si>
  <si>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</si>
  <si>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</si>
  <si>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</si>
  <si>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</si>
  <si>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</si>
  <si>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</si>
  <si>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</si>
  <si>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</si>
  <si>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</si>
  <si>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</si>
  <si>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</si>
  <si>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</si>
  <si>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</si>
  <si>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</si>
  <si>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</si>
  <si>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</si>
  <si>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</si>
  <si>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</si>
  <si>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</si>
  <si>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</si>
  <si>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</si>
  <si>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</si>
  <si>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</si>
  <si>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</si>
  <si>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</si>
  <si>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</si>
  <si>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</si>
  <si>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</si>
  <si>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</si>
  <si>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</si>
  <si>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</si>
  <si>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</si>
  <si>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</si>
  <si>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</si>
  <si>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</si>
  <si>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</si>
  <si>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</si>
  <si>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</si>
  <si>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</si>
  <si>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</si>
  <si>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</si>
  <si>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</si>
  <si>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</si>
  <si>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</si>
  <si>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</si>
  <si>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</si>
  <si>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</si>
  <si>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</si>
  <si>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</si>
  <si>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</si>
  <si>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</si>
  <si>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</si>
  <si>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</si>
  <si>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</si>
  <si>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</si>
  <si>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</si>
  <si>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</si>
  <si>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</si>
  <si>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</si>
  <si>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</si>
  <si>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</si>
  <si>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</si>
  <si>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</si>
  <si>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</si>
  <si>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</si>
  <si>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</si>
  <si>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</si>
  <si>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</si>
  <si>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</si>
  <si>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</si>
  <si>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</si>
  <si>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</si>
  <si>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</si>
  <si>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</si>
  <si>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</si>
  <si>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</si>
  <si>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</si>
  <si>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</si>
  <si>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</si>
  <si>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</si>
  <si>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</si>
  <si>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</si>
  <si>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</si>
  <si>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</si>
  <si>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</si>
  <si>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</si>
  <si>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</si>
  <si>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</si>
  <si>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</si>
  <si>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</si>
  <si>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</si>
  <si>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</si>
  <si>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</si>
  <si>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</si>
  <si>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</si>
  <si>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</si>
  <si>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</si>
  <si>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</si>
  <si>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</si>
  <si>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</si>
  <si>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</si>
  <si>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</si>
  <si>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</si>
  <si>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</si>
  <si>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</si>
  <si>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</si>
  <si>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</si>
  <si>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</si>
  <si>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</si>
  <si>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</si>
  <si>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</si>
  <si>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</si>
  <si>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</si>
  <si>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</si>
  <si>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</si>
  <si>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</si>
  <si>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</si>
  <si>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</si>
  <si>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</si>
  <si>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</si>
  <si>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</si>
  <si>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</si>
  <si>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</si>
  <si>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</si>
  <si>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</si>
  <si>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</si>
  <si>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</si>
  <si>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</si>
  <si>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</si>
  <si>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</si>
  <si>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</si>
  <si>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</si>
  <si>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</si>
  <si>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</si>
  <si>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</si>
  <si>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</si>
  <si>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</si>
  <si>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</si>
  <si>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</si>
  <si>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</si>
  <si>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</si>
  <si>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</si>
  <si>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</si>
  <si>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</si>
  <si>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</si>
  <si>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</si>
  <si>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</si>
  <si>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</si>
  <si>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</si>
  <si>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</si>
  <si>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</si>
  <si>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</si>
  <si>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</si>
  <si>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</si>
  <si>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</si>
  <si>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</si>
  <si>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</si>
  <si>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</si>
  <si>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</si>
  <si>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</si>
  <si>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</si>
  <si>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</si>
  <si>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</si>
  <si>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</si>
  <si>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</si>
  <si>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</si>
  <si>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</si>
  <si>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</si>
  <si>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</si>
  <si>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</si>
  <si>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</si>
  <si>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</si>
  <si>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</si>
  <si>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</si>
  <si>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</si>
  <si>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</si>
  <si>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</si>
  <si>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</si>
  <si>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</si>
  <si>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</si>
  <si>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</si>
  <si>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</si>
  <si>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</si>
  <si>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</si>
  <si>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</si>
  <si>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</si>
  <si>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</si>
  <si>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</si>
  <si>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</si>
  <si>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</si>
  <si>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</si>
  <si>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</si>
  <si>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</si>
  <si>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</si>
  <si>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</si>
  <si>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</si>
  <si>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</si>
  <si>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</si>
  <si>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</si>
  <si>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</si>
  <si>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</si>
  <si>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</si>
  <si>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</si>
  <si>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</si>
  <si>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</si>
  <si>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</si>
  <si>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</si>
  <si>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</si>
  <si>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</si>
  <si>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</si>
  <si>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</si>
  <si>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</si>
  <si>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</si>
  <si>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</si>
  <si>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</si>
  <si>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</si>
  <si>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</si>
  <si>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</si>
  <si>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</si>
  <si>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</si>
  <si>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</si>
  <si>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</si>
  <si>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</si>
  <si>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</si>
  <si>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</si>
  <si>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</si>
  <si>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</si>
  <si>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</si>
  <si>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</si>
  <si>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</si>
  <si>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</si>
  <si>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</si>
  <si>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</si>
  <si>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</si>
  <si>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</si>
  <si>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</si>
  <si>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</si>
  <si>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</si>
  <si>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</si>
  <si>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</si>
  <si>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</si>
  <si>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</si>
  <si>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</si>
  <si>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</si>
  <si>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</si>
  <si>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</si>
  <si>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</si>
  <si>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</si>
  <si>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</si>
  <si>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</si>
  <si>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</si>
  <si>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</si>
  <si>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</si>
  <si>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</si>
  <si>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</si>
  <si>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</si>
  <si>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</si>
  <si>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</si>
  <si>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</si>
  <si>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</si>
  <si>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</si>
  <si>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</si>
  <si>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</si>
  <si>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</si>
  <si>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</si>
  <si>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</si>
  <si>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</si>
  <si>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</si>
  <si>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</si>
  <si>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</si>
  <si>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</si>
  <si>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</si>
  <si>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</si>
  <si>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</si>
  <si>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</si>
  <si>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</si>
  <si>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</si>
  <si>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</si>
  <si>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</si>
  <si>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</si>
  <si>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</si>
  <si>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</si>
  <si>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</si>
  <si>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</si>
  <si>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</si>
  <si>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</si>
  <si>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</si>
  <si>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</si>
  <si>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</si>
  <si>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</si>
  <si>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</si>
  <si>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</si>
  <si>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</si>
  <si>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</si>
  <si>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</si>
  <si>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</si>
  <si>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</si>
  <si>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</si>
  <si>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</si>
  <si>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</si>
  <si>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</si>
  <si>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</si>
  <si>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</si>
  <si>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</si>
  <si>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</si>
  <si>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</si>
  <si>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</si>
  <si>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</si>
  <si>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</si>
  <si>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</si>
  <si>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</si>
  <si>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</si>
  <si>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</si>
  <si>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</si>
  <si>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</si>
  <si>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</si>
  <si>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</si>
  <si>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</si>
  <si>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</si>
  <si>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</si>
  <si>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</si>
  <si>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</si>
  <si>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</si>
  <si>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</si>
  <si>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</si>
  <si>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</si>
  <si>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</si>
  <si>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</si>
  <si>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</si>
  <si>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</si>
  <si>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</si>
  <si>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</si>
  <si>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</si>
  <si>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</si>
  <si>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</si>
  <si>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</si>
  <si>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</si>
  <si>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</si>
  <si>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</si>
  <si>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</si>
  <si>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</si>
  <si>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</si>
  <si>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</si>
  <si>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</si>
  <si>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</si>
  <si>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</si>
  <si>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</si>
  <si>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</si>
  <si>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</si>
  <si>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</si>
  <si>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</si>
  <si>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</si>
  <si>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</si>
  <si>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</si>
  <si>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</si>
  <si>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</si>
  <si>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</si>
  <si>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</si>
  <si>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</si>
  <si>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</si>
  <si>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</si>
  <si>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</si>
  <si>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</si>
  <si>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</si>
  <si>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</si>
  <si>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</si>
  <si>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</si>
  <si>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</si>
  <si>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</si>
  <si>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</si>
  <si>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</si>
  <si>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</si>
  <si>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</si>
  <si>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</si>
  <si>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</si>
  <si>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</si>
  <si>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</si>
  <si>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</si>
  <si>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</si>
  <si>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</si>
  <si>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</si>
  <si>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</si>
  <si>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</si>
  <si>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</si>
  <si>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</si>
  <si>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</si>
  <si>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</si>
  <si>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</si>
  <si>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</si>
  <si>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</si>
  <si>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</si>
  <si>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</si>
  <si>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</si>
  <si>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</si>
  <si>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</si>
  <si>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</si>
  <si>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</si>
  <si>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</si>
  <si>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</si>
  <si>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</si>
  <si>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</si>
  <si>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</si>
  <si>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</si>
  <si>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</si>
  <si>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</si>
  <si>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</si>
  <si>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</si>
  <si>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</si>
  <si>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</si>
  <si>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</si>
  <si>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</si>
  <si>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</si>
  <si>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</si>
  <si>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</si>
  <si>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</si>
  <si>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</si>
  <si>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</si>
  <si>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</si>
  <si>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</si>
  <si>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</si>
  <si>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</si>
  <si>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</si>
  <si>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</si>
  <si>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</si>
  <si>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</si>
  <si>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</si>
  <si>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</si>
  <si>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</si>
  <si>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</si>
  <si>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</si>
  <si>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</si>
  <si>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</si>
  <si>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</si>
  <si>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</si>
  <si>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</si>
  <si>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</si>
  <si>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</si>
  <si>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</si>
  <si>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</si>
  <si>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</si>
  <si>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</si>
  <si>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</si>
  <si>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</si>
  <si>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</si>
  <si>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</si>
  <si>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</si>
  <si>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</si>
  <si>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</si>
  <si>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</si>
  <si>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</si>
  <si>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</si>
  <si>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</si>
  <si>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</si>
  <si>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</si>
  <si>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</si>
  <si>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</si>
  <si>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</si>
  <si>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</si>
  <si>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</si>
  <si>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</si>
  <si>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</si>
  <si>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</si>
  <si>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</si>
  <si>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</si>
  <si>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</si>
  <si>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</si>
  <si>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</si>
  <si>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</si>
  <si>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</si>
  <si>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</si>
  <si>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</si>
  <si>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</si>
  <si>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</si>
  <si>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</si>
  <si>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</si>
  <si>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</si>
  <si>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</si>
  <si>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</si>
  <si>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</si>
  <si>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</si>
  <si>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</si>
  <si>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</si>
  <si>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</si>
  <si>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</si>
  <si>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</si>
  <si>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</si>
  <si>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</si>
  <si>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</si>
  <si>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</si>
  <si>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</si>
  <si>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</si>
  <si>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</si>
  <si>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</si>
  <si>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</si>
  <si>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</si>
  <si>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</si>
  <si>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</si>
  <si>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</si>
  <si>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</si>
  <si>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</si>
  <si>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</si>
  <si>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</si>
  <si>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</si>
  <si>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</si>
  <si>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</si>
  <si>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</si>
  <si>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</si>
  <si>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</si>
  <si>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</si>
  <si>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</si>
  <si>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</si>
  <si>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</si>
  <si>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</si>
  <si>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</si>
  <si>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</si>
  <si>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</si>
  <si>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</si>
  <si>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</si>
  <si>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</si>
  <si>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</si>
  <si>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</si>
  <si>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</si>
  <si>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</si>
  <si>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</si>
  <si>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</si>
  <si>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</si>
  <si>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</si>
  <si>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</si>
  <si>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</si>
  <si>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</si>
  <si>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</si>
  <si>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</si>
  <si>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</si>
  <si>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</si>
  <si>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</si>
  <si>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</si>
  <si>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</si>
  <si>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</si>
  <si>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</si>
  <si>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</si>
  <si>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</si>
  <si>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</si>
  <si>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</si>
  <si>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</si>
  <si>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</si>
  <si>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</si>
  <si>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</si>
  <si>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</si>
  <si>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</si>
  <si>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</si>
  <si>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</si>
  <si>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</si>
  <si>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</si>
  <si>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</si>
  <si>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</si>
  <si>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</si>
  <si>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</si>
  <si>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</si>
  <si>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</si>
  <si>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</si>
  <si>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</si>
  <si>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</si>
  <si>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</si>
  <si>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</si>
  <si>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</si>
  <si>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</si>
  <si>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</si>
  <si>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</si>
  <si>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</si>
  <si>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</si>
  <si>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</si>
  <si>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</si>
  <si>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</si>
  <si>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</si>
  <si>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</si>
  <si>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</si>
  <si>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</si>
  <si>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</si>
  <si>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</si>
  <si>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</si>
  <si>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</si>
  <si>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</si>
  <si>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</si>
  <si>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</si>
  <si>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</si>
  <si>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</si>
  <si>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</si>
  <si>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</si>
  <si>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</si>
  <si>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</si>
  <si>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</si>
  <si>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</si>
  <si>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</si>
  <si>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</si>
  <si>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</si>
  <si>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</si>
  <si>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</si>
  <si>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</si>
  <si>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</si>
  <si>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</si>
  <si>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</si>
  <si>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</si>
  <si>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</si>
  <si>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</si>
  <si>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</si>
  <si>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</si>
  <si>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</si>
  <si>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</si>
  <si>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</si>
  <si>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</si>
  <si>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</si>
  <si>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</si>
  <si>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</si>
  <si>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</si>
  <si>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</si>
  <si>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</si>
  <si>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</si>
  <si>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</si>
  <si>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</si>
  <si>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</si>
  <si>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</si>
  <si>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</si>
  <si>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</si>
  <si>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</si>
  <si>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</si>
  <si>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</si>
  <si>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</si>
  <si>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</si>
  <si>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</si>
  <si>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</si>
  <si>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</si>
  <si>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</si>
  <si>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</si>
  <si>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</si>
  <si>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</si>
  <si>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</si>
  <si>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</si>
  <si>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</si>
  <si>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</si>
  <si>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</si>
  <si>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</si>
  <si>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</si>
  <si>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</si>
  <si>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</si>
  <si>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</si>
  <si>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</si>
  <si>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</si>
  <si>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</si>
  <si>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</si>
  <si>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</si>
  <si>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</si>
  <si>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</si>
  <si>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</si>
  <si>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</si>
  <si>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</si>
  <si>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</si>
  <si>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</si>
  <si>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</si>
  <si>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</si>
  <si>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</si>
  <si>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</si>
  <si>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</si>
  <si>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</si>
  <si>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</si>
  <si>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</si>
  <si>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</si>
  <si>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</si>
  <si>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</si>
  <si>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</si>
  <si>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</si>
  <si>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</si>
  <si>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</si>
  <si>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</si>
  <si>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</si>
  <si>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</si>
  <si>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</si>
  <si>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</si>
  <si>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</si>
  <si>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</si>
  <si>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</si>
  <si>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</si>
  <si>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</si>
  <si>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</si>
  <si>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</si>
  <si>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</si>
  <si>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</si>
  <si>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</si>
  <si>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</si>
  <si>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</si>
  <si>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</si>
  <si>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</si>
  <si>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</si>
  <si>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</si>
  <si>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</si>
  <si>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</si>
  <si>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</si>
  <si>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</si>
  <si>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</si>
  <si>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</si>
  <si>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</si>
  <si>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</si>
  <si>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</si>
  <si>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</si>
  <si>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</si>
  <si>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</si>
  <si>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</si>
  <si>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</si>
  <si>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</si>
  <si>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</si>
  <si>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</si>
  <si>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</si>
  <si>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</si>
  <si>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</si>
  <si>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</si>
  <si>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</si>
  <si>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</si>
  <si>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</si>
  <si>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</si>
  <si>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</si>
  <si>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</si>
  <si>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</si>
  <si>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</si>
  <si>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</si>
  <si>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</si>
  <si>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</si>
  <si>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</si>
  <si>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</si>
  <si>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</si>
  <si>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</si>
  <si>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</si>
  <si>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</si>
  <si>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</si>
  <si>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</si>
  <si>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</si>
  <si>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</si>
  <si>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</si>
  <si>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</si>
  <si>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</si>
  <si>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</si>
  <si>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</si>
  <si>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</si>
  <si>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</si>
  <si>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</si>
  <si>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</si>
  <si>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</si>
  <si>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</si>
  <si>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</si>
  <si>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</si>
  <si>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</si>
  <si>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</si>
  <si>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</si>
  <si>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</si>
  <si>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</si>
  <si>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</si>
  <si>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</si>
  <si>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</si>
  <si>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</si>
  <si>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</si>
  <si>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</si>
  <si>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</si>
  <si>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</si>
  <si>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</si>
  <si>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</si>
  <si>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</si>
  <si>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</si>
  <si>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</si>
  <si>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</si>
  <si>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</si>
  <si>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</si>
  <si>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</si>
  <si>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</si>
  <si>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</si>
  <si>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</si>
  <si>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</si>
  <si>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</si>
  <si>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</si>
  <si>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</si>
  <si>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</si>
  <si>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</si>
  <si>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</si>
  <si>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</si>
  <si>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</si>
  <si>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</si>
  <si>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</si>
  <si>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</si>
  <si>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</si>
  <si>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</si>
  <si>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</si>
  <si>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</si>
  <si>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</si>
  <si>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</si>
  <si>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</si>
  <si>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</si>
  <si>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</si>
  <si>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</si>
  <si>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</si>
  <si>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</si>
  <si>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</si>
  <si>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</si>
  <si>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</si>
  <si>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</si>
  <si>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</si>
  <si>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</si>
  <si>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</si>
  <si>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</si>
  <si>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</si>
  <si>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</si>
  <si>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</si>
  <si>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</si>
  <si>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</si>
  <si>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</si>
  <si>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</si>
  <si>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</si>
  <si>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</si>
  <si>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</si>
  <si>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</si>
  <si>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</si>
  <si>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</si>
  <si>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</si>
  <si>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</si>
  <si>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</si>
  <si>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</si>
  <si>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</si>
  <si>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</si>
  <si>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</si>
  <si>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</si>
  <si>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</si>
  <si>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</si>
  <si>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</si>
  <si>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</si>
  <si>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</si>
  <si>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</si>
  <si>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</si>
  <si>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</si>
  <si>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</si>
  <si>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</si>
  <si>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</si>
  <si>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</si>
  <si>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</si>
  <si>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</si>
  <si>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</si>
  <si>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</si>
  <si>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</si>
  <si>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</si>
  <si>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</si>
  <si>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</si>
  <si>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</si>
  <si>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</si>
  <si>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</si>
  <si>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</si>
  <si>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</si>
  <si>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</si>
  <si>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</si>
  <si>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</si>
  <si>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</si>
  <si>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</si>
  <si>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</si>
  <si>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</si>
  <si>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</si>
  <si>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</si>
  <si>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</si>
  <si>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</si>
  <si>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</si>
  <si>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</si>
  <si>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</si>
  <si>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</si>
  <si>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</si>
  <si>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</si>
  <si>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</si>
  <si>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</si>
  <si>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</si>
  <si>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</si>
  <si>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</si>
  <si>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</si>
  <si>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</si>
  <si>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</si>
  <si>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</si>
  <si>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</si>
  <si>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</si>
  <si>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</si>
  <si>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</si>
  <si>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</si>
  <si>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</si>
  <si>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</si>
  <si>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</si>
  <si>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</si>
  <si>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</si>
  <si>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</si>
  <si>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</si>
  <si>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</si>
  <si>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</si>
  <si>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</si>
  <si>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</si>
  <si>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</si>
  <si>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</si>
  <si>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</si>
  <si>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</si>
  <si>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</si>
  <si>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</si>
  <si>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</si>
  <si>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</si>
  <si>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</si>
  <si>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</si>
  <si>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</si>
  <si>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</si>
  <si>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</si>
  <si>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</si>
  <si>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</si>
  <si>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</si>
  <si>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</si>
  <si>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</si>
  <si>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</si>
  <si>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</si>
  <si>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</si>
  <si>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</si>
  <si>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</si>
  <si>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</si>
  <si>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</si>
  <si>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</si>
  <si>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</si>
  <si>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</si>
  <si>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</si>
  <si>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</si>
  <si>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</si>
  <si>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</si>
  <si>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</si>
  <si>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</si>
  <si>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</si>
  <si>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</si>
  <si>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</si>
  <si>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</si>
  <si>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</si>
  <si>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</si>
  <si>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</si>
  <si>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</si>
  <si>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</si>
  <si>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</si>
  <si>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</si>
  <si>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</si>
  <si>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</si>
  <si>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</si>
  <si>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</si>
  <si>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</si>
  <si>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</si>
  <si>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</si>
  <si>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</si>
  <si>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</si>
  <si>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</si>
  <si>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</si>
  <si>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</si>
  <si>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</si>
  <si>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</si>
  <si>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</si>
  <si>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</si>
  <si>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</si>
  <si>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</si>
  <si>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</si>
  <si>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</si>
  <si>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</si>
  <si>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</si>
  <si>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</si>
  <si>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</si>
  <si>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</si>
  <si>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</si>
  <si>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</si>
  <si>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</si>
  <si>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</si>
  <si>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</si>
  <si>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</si>
  <si>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</si>
  <si>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</si>
  <si>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</si>
  <si>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</si>
  <si>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</si>
  <si>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</si>
  <si>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</si>
  <si>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</si>
  <si>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</si>
  <si>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</si>
  <si>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</si>
  <si>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</si>
  <si>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</si>
  <si>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</si>
  <si>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</si>
  <si>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</si>
  <si>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</si>
  <si>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</si>
  <si>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</si>
  <si>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</si>
  <si>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</si>
  <si>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</si>
  <si>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</si>
  <si>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</si>
  <si>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</si>
  <si>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</si>
  <si>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</si>
  <si>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</si>
  <si>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</si>
  <si>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</si>
  <si>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</si>
  <si>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</si>
  <si>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</si>
  <si>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</si>
  <si>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</si>
  <si>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</si>
  <si>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</si>
  <si>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</si>
  <si>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</si>
  <si>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</si>
  <si>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</si>
  <si>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</si>
  <si>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</si>
  <si>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</si>
  <si>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</si>
  <si>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</si>
  <si>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</si>
  <si>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</si>
  <si>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</si>
  <si>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</si>
  <si>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</si>
  <si>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</si>
  <si>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</si>
  <si>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</si>
  <si>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</si>
  <si>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</si>
  <si>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</si>
  <si>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</si>
  <si>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</si>
  <si>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</si>
  <si>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</si>
  <si>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</si>
  <si>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</si>
  <si>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</si>
  <si>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</si>
  <si>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</si>
  <si>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</si>
  <si>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</si>
  <si>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</si>
  <si>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</si>
  <si>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</si>
  <si>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</si>
  <si>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</si>
  <si>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</si>
  <si>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</si>
  <si>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</si>
  <si>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</si>
  <si>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</si>
  <si>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</si>
  <si>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</si>
  <si>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</si>
  <si>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</si>
  <si>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</si>
  <si>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</si>
  <si>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</si>
  <si>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</si>
  <si>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</si>
  <si>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</si>
  <si>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</si>
  <si>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</si>
  <si>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</si>
  <si>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</si>
  <si>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</si>
  <si>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</si>
  <si>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</si>
  <si>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</si>
  <si>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</si>
  <si>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</si>
  <si>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</si>
  <si>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</si>
  <si>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</si>
  <si>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</si>
  <si>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</si>
  <si>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</si>
  <si>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</si>
  <si>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</si>
  <si>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</si>
  <si>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</si>
  <si>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</si>
  <si>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</si>
  <si>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</si>
  <si>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</si>
  <si>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</si>
  <si>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</si>
  <si>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</si>
  <si>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</si>
  <si>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</si>
  <si>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</si>
  <si>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</si>
  <si>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</si>
  <si>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</si>
  <si>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</si>
  <si>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</si>
  <si>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</si>
  <si>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</si>
  <si>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</si>
  <si>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</si>
  <si>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</si>
  <si>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</si>
  <si>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</si>
  <si>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</si>
  <si>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</si>
  <si>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</si>
  <si>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</si>
  <si>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</si>
  <si>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</si>
  <si>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</si>
  <si>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</si>
  <si>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</si>
  <si>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</si>
  <si>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</si>
  <si>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</si>
  <si>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</si>
  <si>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</si>
  <si>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</si>
  <si>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</si>
  <si>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</si>
  <si>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</si>
  <si>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</si>
  <si>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</si>
  <si>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</si>
  <si>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</si>
  <si>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</si>
  <si>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</si>
  <si>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</si>
  <si>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</si>
  <si>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</si>
  <si>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</si>
  <si>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</si>
  <si>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</si>
  <si>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</si>
  <si>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</si>
  <si>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</si>
  <si>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</si>
  <si>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</si>
  <si>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</si>
  <si>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</si>
  <si>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</si>
  <si>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</si>
  <si>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</si>
  <si>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</si>
  <si>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</si>
  <si>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</si>
  <si>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</si>
  <si>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</si>
  <si>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</si>
  <si>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</si>
  <si>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</si>
  <si>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</si>
  <si>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</si>
  <si>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</si>
  <si>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</si>
  <si>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</si>
  <si>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</si>
  <si>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</si>
  <si>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</si>
  <si>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</si>
  <si>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</si>
  <si>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</si>
  <si>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</si>
  <si>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</si>
  <si>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</si>
  <si>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</si>
  <si>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</si>
  <si>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</si>
  <si>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</si>
  <si>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</si>
  <si>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</si>
  <si>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</si>
  <si>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</si>
  <si>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</si>
  <si>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</si>
  <si>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</si>
  <si>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</si>
  <si>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</si>
  <si>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</si>
  <si>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</si>
  <si>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</si>
  <si>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</si>
  <si>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</si>
  <si>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</si>
  <si>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</si>
  <si>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</si>
  <si>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</si>
  <si>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</si>
  <si>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</si>
  <si>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</si>
  <si>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</si>
  <si>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</si>
  <si>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</si>
  <si>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</si>
  <si>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</si>
  <si>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</si>
  <si>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</si>
  <si>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</si>
  <si>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</si>
  <si>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</si>
  <si>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</si>
  <si>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</si>
  <si>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</si>
  <si>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</si>
  <si>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</si>
  <si>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</si>
  <si>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</si>
  <si>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</si>
  <si>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</si>
  <si>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</si>
  <si>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</si>
  <si>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</si>
  <si>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</si>
  <si>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</si>
  <si>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</si>
  <si>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</si>
  <si>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</si>
  <si>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</si>
  <si>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</si>
  <si>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</si>
  <si>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</si>
  <si>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</si>
  <si>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</si>
  <si>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</si>
  <si>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</si>
  <si>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</si>
  <si>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</si>
  <si>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</si>
  <si>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</si>
  <si>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</si>
  <si>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</si>
  <si>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</si>
  <si>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</si>
  <si>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</si>
  <si>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</si>
  <si>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</si>
  <si>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</si>
  <si>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</si>
  <si>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</si>
  <si>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</si>
  <si>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</si>
  <si>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</si>
  <si>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</si>
  <si>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</si>
  <si>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</si>
  <si>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</si>
  <si>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</si>
  <si>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</si>
  <si>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</si>
  <si>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</si>
  <si>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</si>
  <si>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</si>
  <si>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</si>
  <si>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</si>
  <si>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</si>
  <si>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</si>
  <si>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</si>
  <si>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</si>
  <si>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</si>
  <si>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</si>
  <si>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</si>
  <si>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</si>
  <si>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</si>
  <si>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</si>
  <si>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</si>
  <si>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</si>
  <si>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</si>
  <si>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</si>
  <si>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</si>
  <si>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</si>
  <si>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</si>
  <si>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</si>
  <si>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</si>
  <si>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</si>
  <si>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</si>
  <si>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</si>
  <si>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</si>
  <si>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</si>
  <si>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</si>
  <si>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</si>
  <si>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</si>
  <si>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</si>
  <si>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</si>
  <si>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</si>
  <si>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</si>
  <si>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</si>
  <si>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</si>
  <si>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</si>
  <si>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</si>
  <si>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</si>
  <si>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</si>
  <si>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</si>
  <si>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</si>
  <si>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</si>
  <si>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</si>
  <si>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</si>
  <si>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</si>
  <si>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</si>
  <si>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</si>
  <si>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</si>
  <si>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</si>
  <si>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</si>
  <si>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</si>
  <si>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</si>
  <si>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</si>
  <si>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</si>
  <si>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</si>
  <si>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</si>
  <si>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</si>
  <si>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</si>
  <si>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</si>
  <si>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</si>
  <si>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</si>
  <si>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</si>
  <si>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</si>
  <si>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</si>
  <si>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</si>
  <si>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</si>
  <si>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</si>
  <si>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</si>
  <si>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</si>
  <si>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</si>
  <si>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</si>
  <si>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</si>
  <si>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</si>
  <si>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</si>
  <si>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</si>
  <si>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</si>
  <si>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</si>
  <si>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</si>
  <si>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</si>
  <si>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</si>
  <si>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</si>
  <si>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</si>
  <si>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</si>
  <si>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</si>
  <si>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</si>
  <si>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</si>
  <si>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</si>
  <si>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</si>
  <si>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</si>
  <si>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</si>
  <si>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</si>
  <si>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</si>
  <si>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</si>
  <si>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</si>
  <si>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</si>
  <si>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</si>
  <si>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</si>
  <si>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</si>
  <si>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</si>
  <si>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</si>
  <si>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</si>
  <si>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</si>
  <si>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</si>
  <si>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</si>
  <si>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</si>
  <si>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</si>
  <si>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</si>
  <si>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</si>
  <si>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</si>
  <si>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</si>
  <si>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</si>
  <si>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</si>
  <si>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</si>
  <si>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</si>
  <si>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</si>
  <si>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</si>
  <si>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</si>
  <si>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</si>
  <si>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</si>
  <si>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</si>
  <si>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</si>
  <si>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</si>
  <si>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</si>
  <si>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</si>
  <si>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</si>
  <si>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</si>
  <si>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</si>
  <si>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</si>
  <si>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</si>
  <si>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</si>
  <si>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</si>
  <si>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</si>
  <si>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</si>
  <si>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</si>
  <si>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</si>
  <si>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</si>
  <si>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</si>
  <si>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</si>
  <si>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</si>
  <si>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</si>
  <si>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</si>
  <si>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</si>
  <si>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</si>
  <si>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</si>
  <si>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</si>
  <si>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</si>
  <si>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</si>
  <si>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</si>
  <si>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</si>
  <si>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</si>
  <si>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</si>
  <si>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</si>
  <si>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</si>
  <si>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</si>
  <si>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</si>
  <si>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</si>
  <si>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</si>
  <si>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</si>
  <si>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</si>
  <si>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</si>
  <si>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</si>
  <si>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</si>
  <si>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</si>
  <si>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</si>
  <si>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</si>
  <si>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</si>
  <si>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</si>
  <si>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</si>
  <si>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</si>
  <si>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</si>
  <si>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</si>
  <si>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</si>
  <si>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</si>
  <si>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</si>
  <si>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</si>
  <si>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</si>
  <si>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</si>
  <si>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</si>
  <si>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</si>
  <si>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</si>
  <si>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</si>
  <si>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</si>
  <si>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</si>
  <si>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</si>
  <si>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</si>
  <si>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</si>
  <si>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</si>
  <si>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</si>
  <si>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</si>
  <si>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</si>
  <si>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</si>
  <si>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</si>
  <si>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</si>
  <si>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</si>
  <si>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</si>
  <si>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</si>
  <si>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</si>
  <si>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</si>
  <si>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</si>
  <si>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</si>
  <si>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</si>
  <si>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</si>
  <si>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</si>
  <si>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</si>
  <si>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</si>
  <si>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</si>
  <si>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</si>
  <si>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</si>
  <si>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</si>
  <si>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</si>
  <si>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</si>
  <si>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</si>
  <si>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</si>
  <si>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</si>
  <si>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</si>
  <si>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</si>
  <si>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</si>
  <si>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</si>
  <si>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</si>
  <si>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</si>
  <si>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</si>
  <si>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</si>
  <si>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</si>
  <si>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</si>
  <si>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</si>
  <si>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</si>
  <si>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</si>
  <si>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</si>
  <si>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</si>
  <si>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</si>
  <si>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</si>
  <si>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</si>
  <si>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</si>
  <si>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</si>
  <si>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</si>
  <si>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</si>
  <si>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</si>
  <si>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</si>
  <si>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</si>
  <si>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</si>
  <si>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</si>
  <si>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</si>
  <si>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</si>
  <si>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</si>
  <si>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</si>
  <si>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</si>
  <si>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</si>
  <si>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</si>
  <si>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</si>
  <si>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</si>
  <si>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</si>
  <si>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</si>
  <si>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</si>
  <si>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</si>
  <si>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</si>
  <si>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</si>
  <si>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</si>
  <si>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</si>
  <si>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</si>
  <si>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</si>
  <si>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</si>
  <si>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</si>
  <si>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</si>
  <si>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</si>
  <si>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</si>
  <si>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</si>
  <si>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</si>
  <si>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</si>
  <si>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</si>
  <si>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</si>
  <si>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</si>
  <si>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</si>
  <si>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</si>
  <si>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</si>
  <si>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</si>
  <si>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</si>
  <si>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</si>
  <si>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</si>
  <si>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</si>
  <si>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</si>
  <si>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</si>
  <si>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</si>
  <si>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</si>
  <si>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</si>
  <si>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</si>
  <si>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</si>
  <si>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</si>
  <si>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</si>
  <si>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</si>
  <si>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</si>
  <si>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</si>
  <si>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</si>
  <si>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</si>
  <si>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</si>
  <si>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</si>
  <si>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</si>
  <si>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</si>
  <si>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</si>
  <si>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</si>
  <si>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</si>
  <si>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</si>
  <si>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</si>
  <si>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</si>
  <si>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</si>
  <si>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</si>
  <si>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</si>
  <si>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</si>
  <si>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</si>
  <si>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</si>
  <si>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</si>
  <si>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</si>
  <si>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</si>
  <si>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</si>
  <si>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</si>
  <si>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</si>
  <si>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</si>
  <si>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</si>
  <si>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</si>
  <si>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</si>
  <si>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</si>
  <si>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</si>
  <si>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</si>
  <si>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</si>
  <si>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</si>
  <si>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</si>
  <si>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</si>
  <si>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</si>
  <si>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</si>
  <si>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</si>
  <si>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</si>
  <si>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</si>
  <si>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</si>
  <si>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</si>
  <si>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</si>
  <si>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</si>
  <si>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</si>
  <si>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</si>
  <si>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</si>
  <si>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</si>
  <si>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</si>
  <si>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</si>
  <si>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</si>
  <si>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</si>
  <si>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</si>
  <si>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</si>
  <si>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</si>
  <si>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</si>
  <si>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</si>
  <si>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</si>
  <si>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</si>
  <si>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</si>
  <si>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</si>
  <si>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</si>
  <si>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</si>
  <si>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</si>
  <si>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</si>
  <si>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</si>
  <si>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</si>
  <si>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</si>
  <si>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</si>
  <si>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</si>
  <si>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</si>
  <si>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</si>
  <si>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</si>
  <si>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</si>
  <si>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</si>
  <si>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</si>
  <si>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</si>
  <si>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</si>
  <si>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</si>
  <si>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</si>
  <si>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</si>
  <si>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</si>
  <si>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</si>
  <si>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</si>
  <si>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</si>
  <si>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</si>
  <si>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</si>
  <si>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</si>
  <si>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</si>
  <si>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</si>
  <si>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</si>
  <si>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</si>
  <si>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</si>
  <si>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</si>
  <si>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</si>
  <si>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</si>
  <si>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</si>
  <si>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</si>
  <si>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</si>
  <si>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</si>
  <si>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</si>
  <si>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</si>
  <si>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</si>
  <si>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</si>
  <si>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</si>
  <si>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</si>
  <si>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</si>
  <si>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</si>
  <si>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</si>
  <si>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</si>
  <si>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</si>
  <si>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</si>
  <si>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</si>
  <si>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</si>
  <si>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</si>
  <si>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</si>
  <si>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</si>
  <si>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</si>
  <si>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</si>
  <si>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</si>
  <si>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</si>
  <si>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</si>
  <si>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</si>
  <si>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</si>
  <si>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</si>
  <si>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</si>
  <si>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</si>
  <si>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</si>
  <si>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</si>
  <si>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</si>
  <si>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</si>
  <si>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</si>
  <si>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</si>
  <si>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</si>
  <si>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</si>
  <si>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</si>
  <si>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</si>
  <si>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</si>
  <si>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</si>
  <si>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</si>
  <si>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</si>
  <si>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</si>
  <si>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</si>
  <si>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</si>
  <si>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</si>
  <si>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</si>
  <si>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</si>
  <si>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</si>
  <si>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</si>
  <si>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</si>
  <si>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</si>
  <si>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</si>
  <si>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</si>
  <si>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</si>
  <si>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</si>
  <si>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</si>
  <si>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</si>
  <si>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</si>
  <si>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</si>
  <si>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</si>
  <si>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</si>
  <si>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</si>
  <si>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</si>
  <si>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</si>
  <si>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</si>
  <si>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</si>
  <si>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</si>
  <si>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</si>
  <si>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</si>
  <si>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</si>
  <si>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</si>
  <si>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</si>
  <si>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</si>
  <si>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</si>
  <si>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</si>
  <si>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</si>
  <si>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</si>
  <si>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</si>
  <si>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</si>
  <si>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</si>
  <si>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</si>
  <si>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</si>
  <si>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</si>
  <si>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</si>
  <si>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</si>
  <si>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</si>
  <si>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</si>
  <si>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</si>
  <si>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</si>
  <si>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</si>
  <si>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</si>
  <si>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</si>
  <si>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</si>
  <si>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</si>
  <si>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</si>
  <si>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</si>
  <si>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</si>
  <si>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</si>
  <si>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</si>
  <si>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</si>
  <si>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</si>
  <si>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</si>
  <si>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</si>
  <si>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</si>
  <si>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</si>
  <si>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</si>
  <si>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</si>
  <si>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</si>
  <si>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</si>
  <si>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</si>
  <si>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</si>
  <si>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</si>
  <si>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</si>
  <si>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</si>
  <si>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</si>
  <si>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</si>
  <si>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</si>
  <si>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</si>
  <si>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</si>
  <si>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</si>
  <si>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</si>
  <si>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</si>
  <si>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</si>
  <si>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</si>
  <si>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</si>
  <si>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</si>
  <si>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</si>
  <si>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</si>
  <si>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</si>
  <si>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</si>
  <si>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</si>
  <si>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</si>
  <si>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</si>
  <si>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</si>
  <si>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</si>
  <si>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</si>
  <si>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</si>
  <si>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</si>
  <si>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</si>
  <si>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</si>
  <si>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</si>
  <si>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</si>
  <si>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</si>
  <si>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</si>
  <si>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</si>
  <si>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</si>
  <si>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</si>
  <si>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</si>
  <si>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</si>
  <si>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</si>
  <si>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</si>
  <si>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</si>
  <si>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</si>
  <si>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</si>
  <si>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</si>
  <si>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</si>
  <si>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</si>
  <si>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</si>
  <si>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</si>
  <si>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</si>
  <si>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</si>
  <si>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</si>
  <si>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</si>
  <si>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</si>
  <si>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</si>
  <si>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</si>
  <si>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</si>
  <si>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</si>
  <si>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</si>
  <si>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</si>
  <si>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</si>
  <si>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</si>
  <si>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</si>
  <si>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</si>
  <si>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</si>
  <si>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</si>
  <si>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</si>
  <si>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</si>
  <si>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</si>
  <si>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</si>
  <si>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</si>
  <si>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</si>
  <si>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</si>
  <si>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</si>
  <si>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</si>
  <si>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</si>
  <si>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</si>
  <si>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</si>
  <si>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</si>
  <si>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</si>
  <si>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</si>
  <si>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</si>
  <si>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</si>
  <si>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</si>
  <si>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</si>
  <si>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</si>
  <si>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</si>
  <si>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</si>
  <si>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</si>
  <si>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</si>
  <si>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</si>
  <si>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</si>
  <si>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</si>
  <si>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</si>
  <si>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</si>
  <si>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</si>
  <si>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</si>
  <si>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</si>
  <si>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</si>
  <si>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</si>
  <si>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</si>
  <si>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</si>
  <si>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</si>
  <si>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</si>
  <si>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</si>
  <si>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</si>
  <si>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</si>
  <si>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</si>
  <si>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</si>
  <si>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</si>
  <si>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</si>
  <si>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</si>
  <si>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</si>
  <si>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</si>
  <si>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</si>
  <si>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</si>
  <si>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</si>
  <si>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</si>
  <si>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</si>
  <si>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</si>
  <si>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</si>
  <si>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</si>
  <si>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</si>
  <si>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</si>
  <si>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</si>
  <si>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</si>
  <si>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</si>
  <si>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</si>
  <si>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</si>
  <si>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</si>
  <si>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</si>
  <si>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</si>
  <si>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</si>
  <si>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</si>
  <si>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</si>
  <si>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</si>
  <si>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</si>
  <si>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</si>
  <si>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</si>
  <si>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</si>
  <si>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</si>
  <si>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</si>
  <si>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</si>
  <si>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</si>
  <si>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</si>
  <si>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</si>
  <si>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</si>
  <si>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</si>
  <si>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</si>
  <si>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</si>
  <si>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</si>
  <si>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</si>
  <si>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</si>
  <si>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</si>
  <si>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</si>
  <si>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</si>
  <si>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</si>
  <si>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</si>
  <si>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</si>
  <si>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</si>
  <si>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</si>
  <si>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</si>
  <si>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</si>
  <si>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</si>
  <si>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</si>
  <si>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</si>
  <si>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</si>
  <si>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</si>
  <si>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</si>
  <si>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</si>
  <si>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</si>
  <si>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</si>
  <si>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</si>
  <si>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</si>
  <si>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</si>
  <si>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</si>
  <si>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</si>
  <si>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</si>
  <si>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</si>
  <si>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</si>
  <si>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</si>
  <si>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</si>
  <si>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</si>
  <si>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</si>
  <si>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</si>
  <si>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</si>
  <si>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</si>
  <si>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</si>
  <si>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</si>
  <si>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</si>
  <si>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</si>
  <si>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</si>
  <si>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</si>
  <si>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</si>
  <si>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</si>
  <si>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</si>
  <si>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</si>
  <si>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</si>
  <si>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</si>
  <si>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</si>
  <si>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</si>
  <si>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</si>
  <si>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</si>
  <si>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</si>
  <si>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</si>
  <si>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</si>
  <si>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</si>
  <si>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</si>
  <si>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</si>
  <si>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</si>
  <si>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</si>
  <si>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</si>
  <si>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</si>
  <si>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</si>
  <si>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</si>
  <si>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</si>
  <si>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</si>
  <si>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</si>
  <si>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</si>
  <si>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</si>
  <si>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</si>
  <si>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</si>
  <si>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</si>
  <si>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</si>
  <si>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</si>
  <si>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</si>
  <si>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</si>
  <si>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</si>
  <si>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</si>
  <si>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</si>
  <si>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</si>
  <si>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</si>
  <si>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</si>
  <si>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</si>
  <si>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</si>
  <si>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</si>
  <si>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</si>
  <si>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</si>
  <si>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</si>
  <si>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</si>
  <si>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</si>
  <si>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</si>
  <si>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</si>
  <si>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</si>
  <si>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</si>
  <si>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</si>
  <si>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</si>
  <si>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</si>
  <si>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</si>
  <si>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</si>
  <si>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</si>
  <si>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</si>
  <si>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</si>
  <si>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</si>
  <si>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</si>
  <si>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</si>
  <si>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</si>
  <si>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</si>
  <si>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</si>
  <si>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</si>
  <si>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</si>
  <si>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</si>
  <si>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</si>
  <si>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</si>
  <si>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</si>
  <si>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</si>
  <si>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</si>
  <si>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</si>
  <si>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</si>
  <si>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</si>
  <si>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</si>
  <si>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</si>
  <si>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</si>
  <si>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</si>
  <si>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</si>
  <si>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</si>
  <si>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</si>
  <si>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</si>
  <si>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</si>
  <si>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</si>
  <si>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</si>
  <si>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</si>
  <si>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</si>
  <si>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</si>
  <si>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</si>
  <si>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</si>
  <si>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</si>
  <si>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</si>
  <si>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</si>
  <si>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</si>
  <si>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</si>
  <si>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</si>
  <si>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</si>
  <si>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</si>
  <si>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</si>
  <si>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</si>
  <si>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</si>
  <si>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</si>
  <si>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</si>
  <si>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</si>
  <si>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</si>
  <si>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</si>
  <si>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</si>
  <si>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</si>
  <si>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</si>
  <si>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</si>
  <si>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</si>
  <si>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</si>
  <si>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</si>
  <si>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</si>
  <si>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</si>
  <si>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</si>
  <si>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</si>
  <si>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</si>
  <si>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</si>
  <si>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</si>
  <si>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</si>
  <si>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</si>
  <si>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</si>
  <si>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</si>
  <si>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</si>
  <si>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</si>
  <si>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</si>
  <si>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</si>
  <si>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</si>
  <si>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</si>
  <si>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</si>
  <si>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</si>
  <si>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</si>
  <si>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</si>
  <si>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</si>
  <si>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</si>
  <si>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</si>
  <si>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</si>
  <si>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</si>
  <si>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</si>
  <si>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</si>
  <si>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</si>
  <si>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</si>
  <si>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</si>
  <si>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</si>
  <si>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</si>
  <si>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</si>
  <si>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</si>
  <si>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</si>
  <si>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</si>
  <si>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</si>
  <si>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</si>
  <si>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</si>
  <si>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</si>
  <si>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</si>
  <si>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</si>
  <si>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</si>
  <si>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</si>
  <si>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</si>
  <si>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</si>
  <si>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</si>
  <si>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</si>
  <si>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</si>
  <si>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</si>
  <si>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</si>
  <si>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</si>
  <si>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</si>
  <si>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</si>
  <si>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</si>
  <si>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</si>
  <si>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</si>
  <si>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</si>
  <si>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</si>
  <si>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</si>
  <si>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</si>
  <si>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</si>
  <si>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</si>
  <si>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</si>
  <si>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</si>
  <si>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</si>
  <si>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</si>
  <si>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</si>
  <si>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</si>
  <si>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</si>
  <si>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</si>
  <si>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</si>
  <si>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</si>
  <si>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</si>
  <si>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</si>
  <si>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</si>
  <si>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</si>
  <si>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</si>
  <si>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</si>
  <si>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</si>
  <si>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</si>
  <si>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</si>
  <si>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</si>
  <si>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</si>
  <si>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</si>
  <si>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</si>
  <si>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</si>
  <si>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</si>
  <si>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</si>
  <si>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</si>
  <si>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</si>
  <si>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</si>
  <si>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</si>
  <si>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</si>
  <si>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</si>
  <si>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</si>
  <si>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</si>
  <si>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</si>
  <si>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</si>
  <si>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</si>
  <si>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</si>
  <si>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</si>
  <si>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</si>
  <si>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</si>
  <si>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</si>
  <si>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</si>
  <si>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</si>
  <si>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</si>
  <si>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</si>
  <si>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</si>
  <si>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</si>
  <si>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</si>
  <si>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</si>
  <si>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</si>
  <si>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</si>
  <si>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</si>
  <si>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</si>
  <si>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</si>
  <si>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</si>
  <si>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</si>
  <si>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</si>
  <si>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</si>
  <si>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</si>
  <si>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</si>
  <si>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</si>
  <si>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</si>
  <si>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</si>
  <si>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</si>
  <si>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</si>
  <si>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</si>
  <si>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</si>
  <si>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</si>
  <si>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</si>
  <si>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</si>
  <si>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</si>
  <si>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</si>
  <si>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</si>
  <si>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</si>
  <si>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</si>
  <si>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</si>
  <si>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</si>
  <si>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</si>
  <si>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</si>
  <si>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</si>
  <si>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</si>
  <si>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</si>
  <si>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</si>
  <si>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</si>
  <si>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</si>
  <si>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</si>
  <si>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</si>
  <si>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</si>
  <si>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</si>
  <si>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</si>
  <si>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</si>
  <si>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</si>
  <si>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</si>
  <si>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</si>
  <si>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</si>
  <si>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</si>
  <si>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</si>
  <si>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</si>
  <si>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</si>
  <si>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</si>
  <si>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</si>
  <si>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</si>
  <si>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</si>
  <si>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</si>
  <si>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</si>
  <si>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</si>
  <si>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</si>
  <si>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</si>
  <si>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</si>
  <si>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</si>
  <si>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</si>
  <si>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</si>
  <si>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</si>
  <si>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</si>
  <si>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</si>
  <si>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</si>
  <si>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</si>
  <si>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</si>
  <si>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</si>
  <si>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</si>
  <si>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</si>
  <si>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</si>
  <si>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</si>
  <si>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</si>
  <si>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</si>
  <si>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</si>
  <si>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</si>
  <si>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</si>
  <si>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</si>
  <si>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</si>
  <si>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</si>
  <si>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</si>
  <si>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</si>
  <si>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</si>
  <si>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</si>
  <si>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</si>
  <si>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</si>
  <si>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</si>
  <si>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</si>
  <si>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</si>
  <si>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</si>
  <si>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</si>
  <si>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</si>
  <si>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</si>
  <si>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</si>
  <si>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</si>
  <si>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</si>
  <si>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</si>
  <si>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</si>
  <si>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</si>
  <si>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</si>
  <si>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</si>
  <si>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</si>
  <si>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</si>
  <si>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</si>
  <si>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</si>
  <si>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</si>
  <si>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</si>
  <si>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</si>
  <si>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</si>
  <si>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</si>
  <si>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</si>
  <si>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</si>
  <si>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</si>
  <si>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</si>
  <si>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</si>
  <si>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</si>
  <si>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</si>
  <si>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</si>
  <si>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</si>
  <si>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</si>
  <si>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</si>
  <si>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</si>
  <si>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</si>
  <si>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</si>
  <si>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</si>
  <si>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</si>
  <si>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</si>
  <si>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</si>
  <si>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</si>
  <si>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</si>
  <si>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</si>
  <si>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</si>
  <si>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</si>
  <si>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</si>
  <si>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</si>
  <si>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</si>
  <si>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</si>
  <si>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</si>
  <si>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</si>
  <si>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</si>
  <si>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</si>
  <si>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</si>
  <si>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</si>
  <si>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</si>
  <si>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</si>
  <si>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</si>
  <si>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</si>
  <si>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</si>
  <si>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</si>
  <si>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</si>
  <si>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</si>
  <si>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</si>
  <si>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</si>
  <si>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</si>
  <si>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</si>
  <si>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</si>
  <si>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</si>
  <si>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</si>
  <si>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</si>
  <si>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</si>
  <si>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</si>
  <si>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</si>
  <si>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</si>
  <si>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</si>
  <si>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</si>
  <si>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</si>
  <si>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</si>
  <si>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</si>
  <si>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</si>
  <si>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</si>
  <si>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</si>
  <si>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</si>
  <si>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</si>
  <si>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</si>
  <si>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</si>
  <si>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</si>
  <si>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</si>
  <si>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</si>
  <si>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</si>
  <si>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</si>
  <si>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</si>
  <si>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</si>
  <si>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</si>
  <si>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</si>
  <si>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</si>
  <si>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</si>
  <si>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</si>
  <si>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</si>
  <si>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</si>
  <si>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</si>
  <si>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</si>
  <si>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</si>
  <si>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</si>
  <si>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</si>
  <si>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</si>
  <si>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</si>
  <si>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</si>
  <si>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</si>
  <si>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</si>
  <si>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</si>
  <si>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</si>
  <si>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</si>
  <si>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</si>
  <si>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</si>
  <si>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</si>
  <si>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</si>
  <si>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</si>
  <si>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</si>
  <si>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</si>
  <si>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</si>
  <si>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</si>
  <si>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</si>
  <si>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</si>
  <si>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</si>
  <si>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</si>
  <si>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</si>
  <si>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</si>
  <si>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</si>
  <si>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</si>
  <si>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</si>
  <si>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</si>
  <si>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</si>
  <si>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</si>
  <si>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</si>
  <si>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</si>
  <si>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</si>
  <si>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</si>
  <si>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</si>
  <si>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</si>
  <si>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</si>
  <si>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</si>
  <si>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</si>
  <si>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</si>
  <si>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</si>
  <si>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</si>
  <si>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</si>
  <si>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</si>
  <si>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</si>
  <si>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</si>
  <si>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</si>
  <si>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</si>
  <si>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</si>
  <si>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</si>
  <si>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</si>
  <si>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</si>
  <si>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</si>
  <si>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</si>
  <si>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</si>
  <si>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</si>
  <si>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</si>
  <si>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</si>
  <si>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</si>
  <si>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</si>
  <si>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</si>
  <si>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</si>
  <si>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</si>
  <si>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</si>
  <si>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</si>
  <si>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</si>
  <si>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</si>
  <si>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</si>
  <si>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</si>
  <si>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</si>
  <si>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</si>
  <si>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</si>
  <si>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</si>
  <si>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</si>
  <si>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</si>
  <si>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</si>
  <si>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</si>
  <si>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</si>
  <si>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</si>
  <si>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</si>
  <si>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</si>
  <si>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</si>
  <si>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</si>
  <si>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</si>
  <si>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</si>
  <si>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</si>
  <si>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</si>
  <si>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</si>
  <si>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</si>
  <si>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</si>
  <si>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</si>
  <si>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</si>
  <si>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</si>
  <si>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</si>
  <si>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</si>
  <si>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</si>
  <si>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</si>
  <si>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</si>
  <si>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</si>
  <si>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</si>
  <si>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</si>
  <si>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</si>
  <si>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</si>
  <si>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</si>
  <si>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</si>
  <si>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</si>
  <si>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</si>
  <si>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</si>
  <si>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</si>
  <si>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</si>
  <si>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</si>
  <si>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</si>
  <si>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</si>
  <si>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</si>
  <si>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</si>
  <si>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</si>
  <si>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</si>
  <si>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</si>
  <si>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</si>
  <si>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</si>
  <si>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</si>
  <si>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</si>
  <si>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</si>
  <si>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</si>
  <si>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</si>
  <si>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</si>
  <si>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</si>
  <si>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</si>
  <si>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</si>
  <si>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</si>
  <si>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</si>
  <si>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</si>
  <si>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</si>
  <si>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</si>
  <si>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</si>
  <si>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</si>
  <si>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</si>
  <si>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</si>
  <si>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</si>
  <si>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</si>
  <si>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</si>
  <si>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</si>
  <si>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</si>
  <si>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</si>
  <si>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</si>
  <si>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</si>
  <si>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</si>
  <si>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</si>
  <si>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</si>
  <si>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</si>
  <si>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</si>
  <si>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</si>
  <si>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</si>
  <si>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</si>
  <si>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</si>
  <si>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</si>
  <si>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</si>
  <si>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</si>
  <si>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</si>
  <si>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</si>
  <si>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</si>
  <si>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</si>
  <si>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</si>
  <si>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</si>
  <si>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</si>
  <si>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</si>
  <si>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</si>
  <si>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</si>
  <si>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</si>
  <si>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</si>
  <si>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</si>
  <si>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</si>
  <si>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</si>
  <si>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</si>
  <si>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</si>
  <si>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</si>
  <si>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</si>
  <si>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</si>
  <si>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</si>
  <si>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</si>
  <si>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</si>
  <si>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</si>
  <si>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</si>
  <si>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</si>
  <si>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</si>
  <si>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</si>
  <si>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</si>
  <si>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</si>
  <si>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</si>
  <si>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</si>
  <si>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</si>
  <si>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</si>
  <si>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</si>
  <si>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</si>
  <si>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</si>
  <si>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</si>
  <si>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</si>
  <si>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</si>
  <si>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</si>
  <si>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</si>
  <si>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</si>
  <si>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</si>
  <si>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</si>
  <si>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</si>
  <si>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</si>
  <si>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</si>
  <si>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</si>
  <si>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</si>
  <si>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</si>
  <si>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</si>
  <si>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</si>
  <si>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</si>
  <si>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</si>
  <si>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</si>
  <si>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</si>
  <si>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</si>
  <si>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</si>
  <si>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</si>
  <si>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</si>
  <si>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</si>
  <si>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</si>
  <si>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</si>
  <si>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</si>
  <si>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</si>
  <si>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</si>
  <si>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</si>
  <si>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</si>
  <si>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</si>
  <si>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</si>
  <si>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</si>
  <si>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</si>
  <si>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</si>
  <si>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</si>
  <si>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</si>
  <si>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</si>
  <si>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</si>
  <si>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</si>
  <si>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</si>
  <si>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</si>
  <si>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</si>
  <si>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</si>
  <si>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</si>
  <si>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</si>
  <si>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</si>
  <si>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</si>
  <si>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</si>
  <si>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</si>
  <si>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</si>
  <si>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</si>
  <si>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</si>
  <si>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</si>
  <si>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</si>
  <si>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</si>
  <si>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</si>
  <si>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</si>
  <si>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</si>
  <si>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</si>
  <si>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</si>
  <si>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</si>
  <si>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</si>
  <si>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</si>
  <si>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</si>
  <si>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</si>
  <si>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</si>
  <si>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</si>
  <si>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</si>
  <si>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</si>
  <si>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</si>
  <si>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</si>
  <si>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</si>
  <si>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</si>
  <si>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</si>
  <si>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</si>
  <si>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</si>
  <si>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</si>
  <si>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</si>
  <si>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</si>
  <si>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</si>
  <si>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</si>
  <si>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</si>
  <si>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</si>
  <si>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</si>
  <si>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</si>
  <si>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</si>
  <si>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</si>
  <si>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</si>
  <si>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</si>
  <si>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</si>
  <si>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</si>
  <si>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</si>
  <si>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</si>
  <si>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</si>
  <si>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</si>
  <si>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</si>
  <si>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</si>
  <si>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</si>
  <si>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</si>
  <si>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</si>
  <si>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</si>
  <si>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</si>
  <si>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</si>
  <si>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</si>
  <si>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</si>
  <si>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</si>
  <si>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</si>
  <si>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</si>
  <si>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</si>
  <si>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</si>
  <si>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</si>
  <si>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</si>
  <si>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</si>
  <si>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</si>
  <si>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</si>
  <si>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</si>
  <si>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</si>
  <si>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</si>
  <si>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</si>
  <si>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</si>
  <si>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</si>
  <si>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</si>
  <si>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</si>
  <si>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</si>
  <si>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</si>
  <si>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</si>
  <si>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</si>
  <si>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</si>
  <si>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</si>
  <si>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</si>
  <si>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</si>
  <si>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</si>
  <si>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</si>
  <si>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</si>
  <si>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</si>
  <si>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</si>
  <si>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</si>
  <si>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</si>
  <si>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</si>
  <si>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</si>
  <si>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</si>
  <si>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</si>
  <si>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</si>
  <si>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</si>
  <si>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</si>
  <si>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</si>
  <si>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</si>
  <si>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</si>
  <si>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</si>
  <si>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</si>
  <si>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</si>
  <si>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</si>
  <si>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</si>
  <si>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</si>
  <si>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</si>
  <si>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</si>
  <si>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</si>
  <si>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</si>
  <si>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</si>
  <si>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</si>
  <si>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</si>
  <si>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</si>
  <si>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</si>
  <si>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</si>
  <si>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</si>
  <si>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</si>
  <si>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</si>
  <si>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</si>
  <si>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</si>
  <si>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</si>
  <si>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</si>
  <si>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</si>
  <si>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</si>
  <si>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</si>
  <si>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</si>
  <si>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</si>
  <si>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</si>
  <si>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</si>
  <si>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</si>
  <si>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</si>
  <si>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</si>
  <si>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</si>
  <si>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</si>
  <si>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</si>
  <si>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</si>
  <si>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</si>
  <si>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</si>
  <si>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</si>
  <si>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</si>
  <si>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</si>
  <si>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</si>
  <si>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</si>
  <si>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</si>
  <si>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</si>
  <si>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</si>
  <si>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</si>
  <si>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</si>
  <si>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</si>
  <si>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</si>
  <si>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</si>
  <si>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</si>
  <si>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</si>
  <si>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</si>
  <si>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</si>
  <si>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</si>
  <si>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</si>
  <si>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</si>
  <si>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</si>
  <si>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</si>
  <si>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</si>
  <si>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</si>
  <si>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</si>
  <si>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</si>
  <si>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</si>
  <si>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</si>
  <si>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</si>
  <si>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</si>
  <si>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</si>
  <si>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</si>
  <si>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</si>
  <si>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</si>
  <si>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</si>
  <si>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</si>
  <si>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</si>
  <si>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</si>
  <si>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</si>
  <si>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</si>
  <si>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</si>
  <si>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</si>
  <si>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</si>
  <si>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</si>
  <si>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</si>
  <si>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</si>
  <si>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</si>
  <si>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</si>
  <si>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</si>
  <si>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</si>
  <si>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</si>
  <si>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</si>
  <si>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</si>
  <si>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</si>
  <si>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</si>
  <si>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</si>
  <si>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</si>
  <si>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</si>
  <si>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</si>
  <si>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</si>
  <si>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</si>
  <si>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</si>
  <si>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</si>
  <si>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</si>
  <si>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</si>
  <si>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</si>
  <si>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</si>
  <si>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</si>
  <si>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</si>
  <si>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</si>
  <si>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</si>
  <si>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</si>
  <si>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</si>
  <si>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</si>
  <si>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</si>
  <si>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</si>
  <si>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</si>
  <si>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</si>
  <si>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</si>
  <si>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</si>
  <si>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</si>
  <si>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</si>
  <si>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</si>
  <si>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</si>
  <si>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</si>
  <si>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</si>
  <si>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</si>
  <si>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</si>
  <si>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</si>
  <si>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</si>
  <si>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</si>
  <si>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</si>
  <si>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</si>
  <si>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</si>
  <si>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</si>
  <si>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</si>
  <si>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</si>
  <si>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</si>
  <si>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</si>
  <si>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</si>
  <si>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</si>
  <si>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</si>
  <si>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</si>
  <si>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</si>
  <si>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</si>
  <si>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</si>
  <si>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</si>
  <si>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</si>
  <si>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</si>
  <si>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</si>
  <si>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</si>
  <si>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</si>
  <si>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</si>
  <si>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</si>
  <si>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</si>
  <si>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</si>
  <si>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</si>
  <si>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</si>
  <si>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</si>
  <si>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</si>
  <si>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</si>
  <si>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</si>
  <si>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</si>
  <si>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</si>
  <si>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</si>
  <si>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</si>
  <si>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</si>
  <si>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</si>
  <si>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</si>
  <si>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</si>
  <si>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</si>
  <si>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</si>
  <si>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</si>
  <si>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</si>
  <si>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</si>
  <si>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</si>
  <si>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</si>
  <si>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</si>
  <si>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</si>
  <si>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</si>
  <si>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</si>
  <si>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</si>
  <si>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</si>
  <si>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</si>
  <si>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</si>
  <si>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</si>
  <si>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</si>
  <si>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</si>
  <si>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</si>
  <si>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</si>
  <si>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</si>
  <si>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</si>
  <si>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</si>
  <si>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</si>
  <si>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</si>
  <si>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</si>
  <si>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</si>
  <si>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</si>
  <si>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</si>
  <si>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</si>
  <si>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</si>
  <si>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</si>
  <si>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</si>
  <si>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</si>
  <si>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</si>
  <si>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</si>
  <si>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</si>
  <si>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</si>
  <si>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</si>
  <si>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</si>
  <si>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</si>
  <si>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</si>
  <si>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</si>
  <si>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</si>
  <si>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</si>
  <si>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</si>
  <si>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</si>
  <si>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</si>
  <si>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</si>
  <si>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</si>
  <si>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</si>
  <si>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</si>
  <si>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</si>
  <si>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</si>
  <si>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</si>
  <si>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</si>
  <si>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</si>
  <si>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</si>
  <si>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</si>
  <si>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</si>
  <si>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</si>
  <si>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</si>
  <si>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</si>
  <si>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</si>
  <si>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</si>
  <si>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</si>
  <si>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</si>
  <si>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</si>
  <si>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</si>
  <si>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</si>
  <si>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</si>
  <si>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</si>
  <si>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</si>
  <si>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</si>
  <si>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</si>
  <si>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</si>
  <si>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</si>
  <si>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</si>
  <si>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</si>
  <si>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</si>
  <si>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</si>
  <si>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</si>
  <si>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</si>
  <si>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</si>
  <si>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</si>
  <si>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</si>
  <si>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</si>
  <si>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</si>
  <si>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</si>
  <si>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</si>
  <si>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</si>
  <si>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</si>
  <si>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</si>
  <si>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</si>
  <si>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</si>
  <si>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</si>
  <si>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</si>
  <si>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</si>
  <si>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</si>
  <si>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</si>
  <si>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</si>
  <si>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</si>
  <si>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</si>
  <si>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</si>
  <si>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</si>
  <si>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</si>
  <si>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</si>
  <si>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</si>
  <si>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</si>
  <si>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</si>
  <si>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</si>
  <si>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</si>
  <si>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</si>
  <si>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</si>
  <si>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</si>
  <si>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</si>
  <si>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</si>
  <si>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</si>
  <si>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</si>
  <si>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</si>
  <si>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</si>
  <si>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</si>
  <si>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</si>
  <si>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</si>
  <si>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</si>
  <si>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</si>
  <si>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</si>
  <si>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</si>
  <si>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</si>
  <si>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</si>
  <si>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</si>
  <si>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</si>
  <si>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</si>
  <si>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</si>
  <si>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</si>
  <si>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</si>
  <si>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</si>
  <si>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</si>
  <si>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</si>
  <si>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</si>
  <si>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</si>
  <si>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</si>
  <si>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</si>
  <si>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</si>
  <si>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</si>
  <si>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</si>
  <si>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</si>
  <si>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</si>
  <si>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</si>
  <si>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</si>
  <si>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</si>
  <si>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</si>
  <si>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</si>
  <si>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</si>
  <si>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</si>
  <si>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</si>
  <si>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</si>
  <si>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</si>
  <si>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</si>
  <si>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</si>
  <si>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</si>
  <si>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</si>
  <si>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</si>
  <si>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</si>
  <si>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</si>
  <si>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</si>
  <si>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</si>
  <si>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</si>
  <si>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</si>
  <si>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</si>
  <si>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</si>
  <si>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</si>
  <si>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</si>
  <si>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</si>
  <si>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</si>
  <si>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</si>
  <si>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</si>
  <si>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</si>
  <si>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</si>
  <si>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</si>
  <si>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</si>
  <si>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</si>
  <si>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</si>
  <si>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</si>
  <si>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</si>
  <si>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</si>
  <si>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</si>
  <si>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</si>
  <si>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</si>
  <si>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</si>
  <si>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</si>
  <si>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</si>
  <si>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</si>
  <si>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</si>
  <si>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</si>
  <si>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</si>
  <si>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</si>
  <si>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</si>
  <si>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</si>
  <si>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</si>
  <si>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</si>
  <si>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</si>
  <si>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</si>
  <si>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</si>
  <si>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</si>
  <si>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</si>
  <si>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</si>
  <si>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</si>
  <si>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</si>
  <si>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</si>
  <si>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</si>
  <si>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</si>
  <si>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</si>
  <si>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</si>
  <si>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</si>
  <si>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</si>
  <si>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</si>
  <si>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</si>
  <si>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</si>
  <si>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</si>
  <si>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</si>
  <si>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</si>
  <si>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</si>
  <si>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</si>
  <si>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</si>
  <si>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</si>
  <si>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</si>
  <si>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</si>
  <si>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</si>
  <si>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</si>
  <si>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</si>
  <si>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</si>
  <si>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</si>
  <si>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</si>
  <si>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</si>
  <si>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</si>
  <si>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</si>
  <si>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</si>
  <si>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</si>
  <si>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</si>
  <si>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</si>
  <si>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</si>
  <si>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</si>
  <si>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</si>
  <si>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</si>
  <si>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</si>
  <si>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</si>
  <si>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</si>
  <si>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</si>
  <si>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</si>
  <si>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</si>
  <si>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</si>
  <si>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</si>
  <si>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</si>
  <si>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</si>
  <si>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</si>
  <si>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</si>
  <si>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</si>
  <si>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</si>
  <si>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</si>
  <si>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</si>
  <si>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</si>
  <si>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</si>
  <si>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</si>
  <si>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</si>
  <si>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</si>
  <si>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</si>
  <si>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</si>
  <si>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</si>
  <si>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</si>
  <si>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</si>
  <si>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</si>
  <si>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</si>
  <si>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</si>
  <si>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</si>
  <si>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</si>
  <si>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</si>
  <si>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</si>
  <si>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</si>
  <si>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</si>
  <si>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</si>
  <si>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</si>
  <si>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</si>
  <si>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</si>
  <si>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</si>
  <si>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</si>
  <si>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</si>
  <si>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</si>
  <si>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</si>
  <si>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</si>
  <si>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</si>
  <si>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</si>
  <si>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</si>
  <si>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</si>
  <si>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</si>
  <si>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</si>
  <si>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</si>
  <si>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</si>
  <si>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</si>
  <si>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</si>
  <si>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</si>
  <si>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</si>
  <si>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</si>
  <si>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</si>
  <si>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</si>
  <si>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</si>
  <si>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</si>
  <si>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</si>
  <si>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</si>
  <si>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</si>
  <si>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</si>
  <si>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</si>
  <si>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</si>
  <si>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</si>
  <si>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</si>
  <si>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</si>
  <si>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</si>
  <si>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</si>
  <si>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</si>
  <si>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</si>
  <si>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</si>
  <si>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</si>
  <si>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</si>
  <si>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</si>
  <si>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</si>
  <si>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</si>
  <si>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</si>
  <si>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</si>
  <si>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</si>
  <si>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</si>
  <si>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</si>
  <si>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</si>
  <si>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</si>
  <si>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</si>
  <si>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</si>
  <si>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</si>
  <si>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</si>
  <si>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</si>
  <si>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</si>
  <si>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</si>
  <si>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</si>
  <si>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</si>
  <si>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</si>
  <si>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</si>
  <si>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</si>
  <si>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</si>
  <si>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</si>
  <si>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</si>
  <si>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</si>
  <si>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</si>
  <si>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</si>
  <si>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</si>
  <si>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</si>
  <si>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</si>
  <si>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</si>
  <si>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</si>
  <si>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</si>
  <si>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</si>
  <si>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</si>
  <si>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</si>
  <si>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</si>
  <si>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</si>
  <si>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</si>
  <si>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</si>
  <si>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</si>
  <si>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</si>
  <si>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</si>
  <si>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</si>
  <si>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</si>
  <si>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</si>
  <si>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</si>
  <si>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</si>
  <si>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</si>
  <si>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</si>
  <si>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</si>
  <si>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</si>
  <si>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</si>
  <si>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</si>
  <si>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</si>
  <si>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</si>
  <si>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</si>
  <si>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</si>
  <si>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</si>
  <si>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</si>
  <si>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</si>
  <si>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</si>
  <si>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</si>
  <si>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</si>
  <si>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</si>
  <si>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</si>
  <si>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</si>
  <si>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</si>
  <si>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</si>
  <si>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</si>
  <si>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</si>
  <si>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</si>
  <si>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</si>
  <si>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</si>
  <si>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</si>
  <si>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</si>
  <si>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</si>
  <si>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</si>
  <si>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</si>
  <si>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</si>
  <si>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</si>
  <si>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</si>
  <si>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</si>
  <si>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</si>
  <si>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</si>
  <si>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</si>
  <si>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</si>
  <si>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</si>
  <si>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</si>
  <si>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</si>
  <si>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</si>
  <si>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</si>
  <si>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</si>
  <si>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</si>
  <si>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</si>
  <si>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</si>
  <si>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</si>
  <si>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</si>
  <si>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</si>
  <si>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</si>
  <si>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</si>
  <si>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</si>
  <si>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</si>
  <si>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</si>
  <si>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</si>
  <si>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</si>
  <si>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</si>
  <si>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</si>
  <si>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</si>
  <si>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</si>
  <si>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</si>
  <si>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</si>
  <si>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</si>
  <si>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</si>
  <si>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</si>
  <si>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</si>
  <si>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</si>
  <si>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</si>
  <si>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</si>
  <si>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</si>
  <si>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</si>
  <si>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</si>
  <si>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</si>
  <si>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</si>
  <si>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</si>
  <si>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</si>
  <si>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</si>
  <si>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</si>
  <si>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</si>
  <si>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</si>
  <si>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</si>
  <si>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</si>
  <si>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</si>
  <si>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</si>
  <si>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</si>
  <si>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</si>
  <si>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</si>
  <si>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</si>
  <si>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</si>
  <si>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</si>
  <si>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</si>
  <si>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</si>
  <si>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</si>
  <si>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</si>
  <si>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</si>
  <si>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</si>
  <si>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</si>
  <si>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</si>
  <si>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</si>
  <si>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</si>
  <si>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</si>
  <si>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</si>
  <si>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</si>
  <si>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</si>
  <si>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</si>
  <si>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</si>
  <si>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</si>
  <si>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</si>
  <si>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</si>
  <si>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</si>
  <si>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</si>
  <si>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</si>
  <si>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</si>
  <si>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</si>
  <si>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</si>
  <si>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</si>
  <si>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</si>
  <si>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</si>
  <si>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</si>
  <si>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</si>
  <si>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</si>
  <si>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</si>
  <si>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</si>
  <si>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</si>
  <si>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</si>
  <si>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</si>
  <si>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</si>
  <si>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</si>
  <si>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</si>
  <si>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</si>
  <si>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</si>
  <si>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</si>
  <si>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</si>
  <si>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</si>
  <si>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</si>
  <si>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</si>
  <si>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</si>
  <si>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</si>
  <si>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</si>
  <si>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</si>
  <si>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</si>
  <si>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</si>
  <si>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</si>
  <si>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</si>
  <si>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</si>
  <si>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</si>
  <si>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</si>
  <si>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</si>
  <si>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</si>
  <si>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</si>
  <si>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</si>
  <si>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</si>
  <si>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</si>
  <si>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</si>
  <si>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</si>
  <si>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</si>
  <si>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</si>
  <si>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</si>
  <si>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</si>
  <si>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</si>
  <si>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</si>
  <si>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</si>
  <si>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</si>
  <si>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</si>
  <si>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</si>
  <si>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</si>
  <si>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</si>
  <si>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</si>
  <si>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</si>
  <si>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</si>
  <si>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</si>
  <si>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</si>
  <si>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</si>
  <si>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</si>
  <si>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</si>
  <si>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</si>
  <si>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</si>
  <si>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</si>
  <si>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</si>
  <si>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</si>
  <si>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</si>
  <si>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</si>
  <si>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</si>
  <si>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</si>
  <si>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</si>
  <si>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</si>
  <si>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</si>
  <si>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</si>
  <si>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</si>
  <si>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</si>
  <si>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</si>
  <si>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</si>
  <si>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</si>
  <si>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</si>
  <si>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</si>
  <si>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</si>
  <si>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</si>
  <si>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</si>
  <si>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</si>
  <si>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</si>
  <si>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</si>
  <si>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</si>
  <si>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</si>
  <si>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</si>
  <si>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</si>
  <si>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</si>
  <si>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</si>
  <si>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</si>
  <si>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</si>
  <si>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</si>
  <si>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</si>
  <si>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</si>
  <si>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</si>
  <si>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</si>
  <si>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</si>
  <si>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</si>
  <si>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</si>
  <si>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</si>
  <si>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</si>
  <si>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</si>
  <si>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</si>
  <si>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</si>
  <si>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</si>
  <si>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</si>
  <si>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</si>
  <si>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</si>
  <si>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</si>
  <si>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</si>
  <si>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</si>
  <si>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</si>
  <si>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</si>
  <si>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</si>
  <si>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</si>
  <si>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</si>
  <si>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</si>
  <si>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</si>
  <si>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</si>
  <si>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</si>
  <si>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</si>
  <si>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</si>
  <si>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</si>
  <si>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</si>
  <si>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</si>
  <si>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</si>
  <si>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</si>
  <si>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</si>
  <si>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</si>
  <si>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</si>
  <si>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</si>
  <si>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</si>
  <si>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</si>
  <si>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</si>
  <si>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</si>
  <si>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</si>
  <si>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</si>
  <si>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</si>
  <si>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</si>
  <si>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</si>
  <si>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</si>
  <si>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</si>
  <si>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</si>
  <si>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</si>
  <si>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</si>
  <si>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</si>
  <si>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</si>
  <si>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</si>
  <si>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</si>
  <si>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</si>
  <si>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</si>
  <si>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</si>
  <si>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</si>
  <si>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</si>
  <si>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</si>
  <si>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</si>
  <si>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</si>
  <si>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</si>
  <si>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</si>
  <si>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</si>
  <si>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</si>
  <si>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</si>
  <si>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</si>
  <si>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</si>
  <si>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</si>
  <si>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</si>
  <si>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</si>
  <si>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</si>
  <si>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</si>
  <si>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</si>
  <si>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</si>
  <si>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</si>
  <si>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</si>
  <si>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</si>
  <si>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</si>
  <si>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</si>
  <si>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</si>
  <si>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</si>
  <si>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</si>
  <si>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</si>
  <si>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</si>
  <si>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</si>
  <si>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</si>
  <si>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</si>
  <si>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</si>
  <si>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</si>
  <si>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</si>
  <si>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</si>
  <si>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</si>
  <si>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</si>
  <si>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</si>
  <si>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</si>
  <si>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</si>
  <si>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</si>
  <si>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</si>
  <si>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</si>
  <si>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</si>
  <si>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</si>
  <si>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</si>
  <si>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</si>
  <si>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</si>
  <si>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</si>
  <si>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</si>
  <si>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</si>
  <si>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</si>
  <si>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</si>
  <si>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</si>
  <si>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</si>
  <si>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</si>
  <si>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</si>
  <si>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</si>
  <si>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</si>
  <si>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</si>
  <si>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</si>
  <si>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</si>
  <si>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</si>
  <si>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</si>
  <si>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</si>
  <si>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</si>
  <si>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</si>
  <si>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</si>
  <si>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</si>
  <si>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</si>
  <si>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</si>
  <si>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</si>
  <si>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</si>
  <si>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</si>
  <si>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</si>
  <si>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</si>
  <si>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</si>
  <si>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</si>
  <si>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</si>
  <si>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</si>
  <si>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</si>
  <si>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</si>
  <si>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</si>
  <si>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</si>
  <si>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</si>
  <si>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</si>
  <si>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</si>
  <si>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</si>
  <si>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</si>
  <si>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</si>
  <si>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</si>
  <si>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</si>
  <si>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</si>
  <si>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</si>
  <si>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</si>
  <si>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</si>
  <si>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</si>
  <si>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</si>
  <si>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</si>
  <si>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</si>
  <si>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</si>
  <si>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</si>
  <si>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</si>
  <si>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</si>
  <si>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</si>
  <si>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</si>
  <si>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</si>
  <si>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</si>
  <si>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</si>
  <si>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</si>
  <si>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</si>
  <si>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</si>
  <si>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</si>
  <si>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</si>
  <si>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</si>
  <si>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</si>
  <si>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</si>
  <si>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</si>
  <si>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</si>
  <si>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</si>
  <si>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</si>
  <si>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</si>
  <si>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</si>
  <si>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</si>
  <si>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</si>
  <si>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</si>
  <si>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</si>
  <si>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</si>
  <si>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</si>
  <si>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</si>
  <si>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</si>
  <si>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</si>
  <si>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</si>
  <si>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</si>
  <si>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</si>
  <si>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</si>
  <si>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</si>
  <si>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</si>
  <si>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</si>
  <si>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</si>
  <si>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</si>
  <si>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</si>
  <si>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</si>
  <si>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</si>
  <si>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</si>
  <si>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</si>
  <si>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</si>
  <si>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</si>
  <si>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</si>
  <si>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</si>
  <si>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</si>
  <si>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</si>
  <si>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</si>
  <si>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</si>
  <si>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</si>
  <si>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</si>
  <si>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</si>
  <si>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</si>
  <si>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</si>
  <si>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</si>
  <si>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</si>
  <si>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</si>
  <si>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</si>
  <si>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</si>
  <si>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</si>
  <si>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</si>
  <si>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</si>
  <si>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</si>
  <si>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</si>
  <si>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</si>
  <si>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</si>
  <si>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</si>
  <si>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</si>
  <si>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</si>
  <si>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</si>
  <si>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</si>
  <si>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</si>
  <si>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</si>
  <si>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</si>
  <si>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</si>
  <si>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</si>
  <si>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</si>
  <si>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</si>
  <si>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</si>
  <si>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</si>
  <si>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</si>
  <si>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</si>
  <si>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</si>
  <si>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</si>
  <si>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</si>
  <si>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</si>
  <si>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</si>
  <si>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</si>
  <si>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</si>
  <si>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</si>
  <si>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</si>
  <si>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</si>
  <si>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</si>
  <si>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</si>
  <si>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</si>
  <si>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</si>
  <si>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</si>
  <si>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</si>
  <si>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</si>
  <si>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</si>
  <si>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</si>
  <si>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</si>
  <si>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</si>
  <si>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</si>
  <si>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</si>
  <si>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</si>
  <si>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</si>
  <si>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</si>
  <si>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</si>
  <si>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</si>
  <si>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</si>
  <si>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</si>
  <si>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</si>
  <si>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</si>
  <si>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</si>
  <si>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</si>
  <si>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</si>
  <si>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</si>
  <si>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</si>
  <si>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</si>
  <si>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</si>
  <si>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</si>
  <si>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</si>
  <si>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</si>
  <si>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</si>
  <si>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</si>
  <si>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</si>
  <si>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</si>
  <si>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</si>
  <si>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</si>
  <si>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</si>
  <si>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</si>
  <si>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</si>
  <si>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</si>
  <si>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</si>
  <si>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</si>
  <si>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</si>
  <si>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</si>
  <si>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</si>
  <si>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</si>
  <si>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</si>
  <si>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</si>
  <si>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</si>
  <si>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</si>
  <si>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</si>
  <si>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</si>
  <si>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</si>
  <si>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</si>
  <si>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</si>
  <si>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</si>
  <si>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</si>
  <si>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</si>
  <si>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</si>
  <si>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</si>
  <si>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</si>
  <si>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</si>
  <si>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</si>
  <si>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</si>
  <si>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</si>
  <si>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</si>
  <si>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</si>
  <si>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</si>
  <si>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</si>
  <si>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</si>
  <si>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</si>
  <si>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</si>
  <si>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</si>
  <si>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</si>
  <si>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</si>
  <si>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</si>
  <si>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</si>
  <si>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</si>
  <si>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</si>
  <si>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</si>
  <si>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</si>
  <si>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</si>
  <si>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</si>
  <si>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</si>
  <si>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</si>
  <si>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</si>
  <si>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</si>
  <si>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</si>
  <si>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</si>
  <si>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</si>
  <si>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</si>
  <si>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</si>
  <si>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</si>
  <si>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</si>
  <si>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</si>
  <si>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</si>
  <si>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</si>
  <si>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</si>
  <si>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</si>
  <si>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</si>
  <si>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</si>
  <si>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</si>
  <si>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</si>
  <si>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</si>
  <si>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</si>
  <si>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</si>
  <si>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</si>
  <si>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</si>
  <si>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</si>
  <si>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</si>
  <si>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</si>
  <si>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</si>
  <si>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</si>
  <si>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</si>
  <si>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</si>
  <si>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</si>
  <si>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</si>
  <si>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</si>
  <si>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</si>
  <si>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</si>
  <si>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</si>
  <si>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</si>
  <si>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</si>
  <si>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</si>
  <si>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</si>
  <si>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</si>
  <si>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</si>
  <si>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</si>
  <si>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</si>
  <si>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</si>
  <si>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</si>
  <si>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</si>
  <si>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</si>
  <si>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</si>
  <si>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</si>
  <si>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</si>
  <si>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</si>
  <si>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</si>
  <si>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</si>
  <si>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</si>
  <si>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</si>
  <si>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</si>
  <si>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</si>
  <si>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</si>
  <si>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</si>
  <si>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</si>
  <si>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</si>
  <si>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</si>
  <si>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</si>
  <si>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</si>
  <si>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</si>
  <si>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</si>
  <si>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</si>
  <si>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</si>
  <si>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</si>
  <si>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</si>
  <si>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</si>
  <si>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</si>
  <si>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</si>
  <si>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</si>
  <si>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</si>
  <si>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</si>
  <si>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</si>
  <si>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</si>
  <si>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</si>
  <si>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</si>
  <si>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</si>
  <si>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</si>
  <si>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</si>
  <si>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</si>
  <si>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</si>
  <si>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</si>
  <si>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</si>
  <si>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</si>
  <si>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</si>
  <si>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</si>
  <si>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</si>
  <si>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</si>
  <si>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</si>
  <si>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</si>
  <si>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</si>
  <si>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</si>
  <si>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</si>
  <si>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</si>
  <si>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</si>
  <si>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</si>
  <si>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</si>
  <si>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</si>
  <si>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</si>
  <si>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</si>
  <si>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</si>
  <si>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</si>
  <si>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</si>
  <si>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</si>
  <si>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</si>
  <si>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</si>
  <si>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</si>
  <si>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</si>
  <si>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</si>
  <si>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</si>
  <si>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</si>
  <si>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</si>
  <si>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</si>
  <si>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</si>
  <si>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</si>
  <si>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</si>
  <si>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</si>
  <si>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</si>
  <si>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</si>
  <si>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</si>
  <si>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</si>
  <si>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</si>
  <si>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</si>
  <si>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</si>
  <si>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</si>
  <si>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</si>
  <si>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</si>
  <si>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</si>
  <si>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</si>
  <si>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</si>
  <si>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</si>
  <si>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</si>
  <si>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</si>
  <si>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</si>
  <si>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</si>
  <si>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</si>
  <si>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</si>
  <si>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</si>
  <si>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</si>
  <si>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</si>
  <si>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</si>
  <si>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</si>
  <si>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</si>
  <si>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</si>
  <si>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</si>
  <si>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</si>
  <si>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</si>
  <si>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</si>
  <si>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</si>
  <si>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</si>
  <si>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</si>
  <si>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</si>
  <si>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</si>
  <si>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</si>
  <si>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</si>
  <si>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</si>
  <si>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</si>
  <si>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</si>
  <si>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</si>
  <si>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</si>
  <si>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</si>
  <si>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</si>
  <si>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</si>
  <si>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</si>
  <si>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</si>
  <si>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</si>
  <si>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</si>
  <si>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</si>
  <si>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</si>
  <si>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</si>
  <si>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</si>
  <si>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</si>
  <si>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</si>
  <si>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</si>
  <si>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</si>
  <si>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</si>
  <si>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</si>
  <si>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</si>
  <si>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</si>
  <si>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</si>
  <si>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</si>
  <si>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</si>
  <si>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</si>
  <si>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</si>
  <si>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</si>
  <si>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</si>
  <si>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</si>
  <si>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</si>
  <si>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</si>
  <si>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</si>
  <si>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</si>
  <si>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</si>
  <si>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</si>
  <si>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</si>
  <si>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</si>
  <si>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</si>
  <si>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</si>
  <si>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</si>
  <si>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</si>
  <si>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</si>
  <si>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</si>
  <si>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</si>
  <si>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</si>
  <si>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</si>
  <si>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</si>
  <si>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</si>
  <si>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</si>
  <si>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</si>
  <si>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</si>
  <si>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</si>
  <si>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</si>
  <si>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</si>
  <si>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</si>
  <si>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</si>
  <si>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</si>
  <si>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</si>
  <si>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</si>
  <si>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</si>
  <si>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</si>
  <si>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</si>
  <si>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</si>
  <si>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</si>
  <si>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</si>
  <si>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</si>
  <si>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</si>
  <si>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</si>
  <si>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</si>
  <si>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</si>
  <si>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</si>
  <si>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</si>
  <si>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</si>
  <si>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</si>
  <si>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</si>
  <si>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</si>
  <si>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</si>
  <si>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</si>
  <si>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</si>
  <si>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</si>
  <si>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</si>
  <si>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</si>
  <si>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</si>
  <si>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</si>
  <si>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</si>
  <si>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</si>
  <si>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</si>
  <si>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</si>
  <si>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</si>
  <si>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</si>
  <si>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</si>
  <si>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</si>
  <si>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</si>
  <si>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</si>
  <si>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</si>
  <si>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</si>
  <si>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</si>
  <si>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</si>
  <si>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</si>
  <si>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</si>
  <si>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</si>
  <si>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</si>
  <si>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</si>
  <si>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</si>
  <si>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</si>
  <si>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</si>
  <si>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</si>
  <si>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</si>
  <si>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</si>
  <si>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</si>
  <si>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</si>
  <si>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</si>
  <si>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</si>
  <si>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</si>
  <si>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</si>
  <si>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</si>
  <si>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</si>
  <si>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</si>
  <si>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</si>
  <si>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</si>
  <si>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</si>
  <si>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</si>
  <si>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</si>
  <si>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</si>
  <si>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</si>
  <si>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</si>
  <si>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</si>
  <si>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</si>
  <si>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</si>
  <si>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</si>
  <si>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</si>
  <si>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</si>
  <si>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</si>
  <si>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</si>
  <si>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</si>
  <si>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</si>
  <si>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</si>
  <si>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</si>
  <si>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</si>
  <si>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</si>
  <si>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</si>
  <si>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</si>
  <si>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</si>
  <si>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</si>
  <si>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</si>
  <si>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</si>
  <si>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</si>
  <si>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</si>
  <si>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</si>
  <si>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</si>
  <si>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</si>
  <si>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</si>
  <si>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</si>
  <si>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</si>
  <si>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</si>
  <si>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</si>
  <si>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</si>
  <si>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</si>
  <si>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</si>
  <si>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</si>
  <si>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</si>
  <si>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</si>
  <si>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</si>
  <si>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</si>
  <si>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</si>
  <si>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</si>
  <si>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</si>
  <si>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</si>
  <si>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</si>
  <si>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</si>
  <si>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</si>
  <si>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</si>
  <si>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</si>
  <si>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</si>
  <si>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</si>
  <si>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</si>
  <si>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</si>
  <si>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</si>
  <si>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</si>
  <si>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</si>
  <si>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</si>
  <si>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</si>
  <si>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</si>
  <si>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</si>
  <si>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</si>
  <si>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</si>
  <si>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</si>
  <si>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</si>
  <si>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</si>
  <si>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</si>
  <si>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</si>
  <si>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</si>
  <si>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</si>
  <si>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</si>
  <si>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</si>
  <si>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</si>
  <si>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</si>
  <si>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</si>
  <si>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</si>
  <si>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</si>
  <si>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</si>
  <si>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</si>
  <si>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</si>
  <si>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</si>
  <si>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</si>
  <si>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</si>
  <si>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</si>
  <si>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</si>
  <si>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</si>
  <si>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</si>
  <si>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</si>
  <si>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</si>
  <si>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</si>
  <si>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</si>
  <si>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</si>
  <si>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</si>
  <si>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</si>
  <si>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</si>
  <si>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</si>
  <si>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</si>
  <si>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</si>
  <si>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</si>
  <si>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</si>
  <si>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</si>
  <si>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</si>
  <si>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</si>
  <si>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</si>
  <si>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</si>
  <si>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</si>
  <si>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</si>
  <si>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</si>
  <si>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</si>
  <si>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</si>
  <si>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</si>
  <si>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</si>
  <si>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</si>
  <si>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</si>
  <si>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</si>
  <si>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</si>
  <si>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</si>
  <si>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</si>
  <si>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</si>
  <si>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</si>
  <si>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</si>
  <si>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</si>
  <si>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</si>
  <si>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</si>
  <si>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</si>
  <si>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</si>
  <si>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</si>
  <si>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</si>
  <si>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</si>
  <si>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</si>
  <si>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</si>
  <si>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</si>
  <si>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</si>
  <si>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</si>
  <si>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</si>
  <si>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</si>
  <si>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</si>
  <si>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</si>
  <si>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</si>
  <si>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</si>
  <si>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</si>
  <si>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</si>
  <si>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</si>
  <si>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</si>
  <si>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</si>
  <si>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</si>
  <si>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</si>
  <si>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</si>
  <si>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</si>
  <si>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</si>
  <si>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</si>
  <si>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</si>
  <si>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</si>
  <si>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</si>
  <si>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</si>
  <si>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</si>
  <si>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</si>
  <si>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</si>
  <si>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</si>
  <si>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</si>
  <si>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</si>
  <si>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</si>
  <si>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</si>
  <si>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</si>
  <si>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</si>
  <si>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</si>
  <si>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</si>
  <si>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</si>
  <si>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</si>
  <si>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</si>
  <si>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</si>
  <si>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</si>
  <si>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</si>
  <si>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</si>
  <si>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</si>
  <si>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</si>
  <si>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</si>
  <si>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</si>
  <si>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</si>
  <si>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</si>
  <si>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</si>
  <si>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</si>
  <si>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</si>
  <si>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</si>
  <si>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</si>
  <si>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</si>
  <si>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</si>
  <si>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</si>
  <si>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</si>
  <si>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</si>
  <si>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</si>
  <si>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</si>
  <si>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</si>
  <si>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</si>
  <si>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</si>
  <si>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</si>
  <si>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</si>
  <si>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</si>
  <si>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</si>
  <si>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</si>
  <si>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</si>
  <si>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</si>
  <si>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</si>
  <si>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</si>
  <si>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</si>
  <si>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</si>
  <si>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</si>
  <si>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</si>
  <si>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</si>
  <si>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</si>
  <si>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</si>
  <si>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</si>
  <si>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</si>
  <si>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</si>
  <si>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</si>
  <si>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</si>
  <si>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</si>
  <si>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</si>
  <si>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</si>
  <si>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</si>
  <si>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</si>
  <si>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</si>
  <si>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</si>
  <si>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</si>
  <si>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</si>
  <si>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</si>
  <si>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</si>
  <si>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</si>
  <si>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</si>
  <si>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</si>
  <si>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</si>
  <si>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</si>
  <si>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</si>
  <si>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</si>
  <si>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</si>
  <si>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</si>
  <si>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</si>
  <si>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</si>
  <si>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</si>
  <si>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</si>
  <si>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</si>
  <si>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</si>
  <si>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</si>
  <si>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</si>
  <si>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</si>
  <si>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</si>
  <si>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</si>
  <si>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</si>
  <si>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</si>
  <si>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</si>
  <si>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</si>
  <si>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</si>
  <si>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</si>
  <si>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</si>
  <si>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</si>
  <si>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</si>
  <si>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</si>
  <si>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</si>
  <si>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</si>
  <si>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</si>
  <si>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</si>
  <si>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</si>
  <si>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</si>
  <si>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</si>
  <si>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</si>
  <si>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</si>
  <si>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</si>
  <si>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</si>
  <si>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</si>
  <si>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</si>
  <si>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</si>
  <si>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</si>
  <si>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</si>
  <si>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</si>
  <si>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</si>
  <si>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</si>
  <si>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</si>
  <si>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</si>
  <si>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</si>
  <si>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</si>
  <si>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</si>
  <si>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</si>
  <si>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</si>
  <si>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</si>
  <si>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</si>
  <si>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</si>
  <si>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</si>
  <si>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</si>
  <si>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</si>
  <si>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</si>
  <si>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</si>
  <si>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</si>
  <si>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</si>
  <si>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</si>
  <si>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</si>
  <si>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</si>
  <si>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</si>
  <si>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</si>
  <si>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</si>
  <si>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</si>
  <si>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</si>
  <si>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</si>
  <si>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</si>
  <si>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</si>
  <si>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</si>
  <si>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</si>
  <si>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</si>
  <si>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</si>
  <si>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</si>
  <si>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</si>
  <si>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</si>
  <si>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</si>
  <si>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</si>
  <si>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</si>
  <si>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</si>
  <si>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</si>
  <si>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</si>
  <si>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</si>
  <si>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</si>
  <si>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</si>
  <si>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</si>
  <si>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</si>
  <si>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</si>
  <si>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</si>
  <si>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</si>
  <si>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</si>
  <si>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</si>
  <si>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</si>
  <si>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</si>
  <si>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</si>
  <si>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</si>
  <si>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</si>
  <si>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</si>
  <si>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</si>
  <si>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</si>
  <si>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</si>
  <si>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</si>
  <si>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</si>
  <si>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</si>
  <si>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</si>
  <si>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</si>
  <si>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</si>
  <si>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</si>
  <si>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</si>
  <si>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</si>
  <si>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</si>
  <si>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</si>
  <si>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</si>
  <si>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</si>
  <si>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</si>
  <si>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</si>
  <si>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</si>
  <si>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</si>
  <si>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</si>
  <si>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</si>
  <si>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</si>
  <si>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</si>
  <si>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</si>
  <si>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</si>
  <si>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</si>
  <si>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</si>
  <si>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</si>
  <si>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</si>
  <si>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</si>
  <si>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</si>
  <si>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</si>
  <si>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</si>
  <si>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</si>
  <si>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</si>
  <si>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</si>
  <si>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</si>
  <si>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</si>
  <si>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</si>
  <si>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</si>
  <si>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</si>
  <si>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</si>
  <si>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</si>
  <si>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</si>
  <si>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</si>
  <si>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</si>
  <si>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</si>
  <si>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</si>
  <si>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</si>
  <si>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</si>
  <si>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</si>
  <si>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</si>
  <si>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</si>
  <si>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</si>
  <si>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</si>
  <si>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</si>
  <si>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</si>
  <si>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</si>
  <si>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</si>
  <si>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</si>
  <si>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</si>
  <si>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</si>
  <si>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</si>
  <si>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</si>
  <si>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</si>
  <si>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</si>
  <si>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</si>
  <si>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</si>
  <si>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</si>
  <si>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</si>
  <si>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</si>
  <si>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</si>
  <si>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</si>
  <si>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</si>
  <si>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</si>
  <si>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</si>
  <si>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</si>
  <si>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</si>
  <si>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</si>
  <si>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</si>
  <si>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</si>
  <si>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</si>
  <si>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</si>
  <si>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</si>
  <si>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</si>
  <si>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</si>
  <si>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</si>
  <si>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</si>
  <si>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</si>
  <si>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</si>
  <si>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</si>
  <si>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</si>
  <si>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</si>
  <si>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</si>
  <si>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</si>
  <si>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</si>
  <si>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</si>
  <si>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</si>
  <si>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</si>
  <si>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</si>
  <si>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</si>
  <si>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</si>
  <si>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</si>
  <si>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</si>
  <si>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</si>
  <si>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</si>
  <si>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</si>
  <si>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</si>
  <si>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</si>
  <si>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</si>
  <si>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</si>
  <si>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</si>
  <si>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</si>
  <si>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</si>
  <si>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</si>
  <si>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</si>
  <si>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</si>
  <si>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</si>
  <si>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</si>
  <si>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</si>
  <si>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</si>
  <si>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</si>
  <si>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</si>
  <si>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</si>
  <si>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</si>
  <si>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</si>
  <si>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</si>
  <si>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</si>
  <si>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</si>
  <si>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</si>
  <si>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</si>
  <si>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</si>
  <si>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</si>
  <si>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</si>
  <si>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</si>
  <si>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</si>
  <si>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</si>
  <si>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</si>
  <si>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</si>
  <si>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</si>
  <si>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</si>
  <si>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</si>
  <si>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</si>
  <si>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</si>
  <si>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</si>
  <si>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</si>
  <si>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</si>
  <si>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</si>
  <si>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</si>
  <si>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</si>
  <si>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</si>
  <si>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</si>
  <si>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</si>
  <si>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</si>
  <si>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</si>
  <si>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</si>
  <si>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</si>
  <si>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</si>
  <si>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</si>
  <si>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</si>
  <si>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</si>
  <si>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</si>
  <si>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</si>
  <si>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</si>
  <si>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</si>
  <si>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</si>
  <si>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</si>
  <si>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</si>
  <si>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</si>
  <si>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</si>
  <si>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</si>
  <si>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</si>
  <si>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</si>
  <si>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</si>
  <si>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</si>
  <si>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</si>
  <si>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</si>
  <si>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</si>
  <si>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</si>
  <si>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</si>
  <si>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</si>
  <si>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</si>
  <si>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</si>
  <si>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</si>
  <si>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</si>
  <si>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</si>
  <si>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</si>
  <si>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</si>
  <si>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</si>
  <si>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</si>
  <si>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</si>
  <si>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</si>
  <si>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</si>
  <si>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</si>
  <si>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</si>
  <si>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</si>
  <si>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</si>
  <si>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</si>
  <si>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</si>
  <si>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</si>
  <si>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</si>
  <si>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</si>
  <si>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</si>
  <si>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</si>
  <si>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</si>
  <si>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</si>
  <si>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</si>
  <si>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</si>
  <si>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</si>
  <si>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</si>
  <si>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</si>
  <si>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</si>
  <si>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</si>
  <si>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</si>
  <si>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</si>
  <si>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</si>
  <si>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</si>
  <si>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</si>
  <si>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</si>
  <si>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</si>
  <si>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</si>
  <si>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</si>
  <si>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</si>
  <si>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</si>
  <si>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</si>
  <si>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</si>
  <si>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</si>
  <si>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</si>
  <si>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</si>
  <si>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</si>
  <si>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</si>
  <si>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</si>
  <si>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</si>
  <si>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</si>
  <si>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</si>
  <si>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</si>
  <si>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</si>
  <si>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</si>
  <si>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</si>
  <si>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</si>
  <si>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</si>
  <si>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</si>
  <si>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</si>
  <si>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</si>
  <si>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</si>
  <si>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</si>
  <si>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</si>
  <si>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</si>
  <si>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</si>
  <si>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</si>
  <si>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</si>
  <si>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</si>
  <si>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</si>
  <si>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</si>
  <si>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</si>
  <si>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</si>
  <si>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</si>
  <si>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</si>
  <si>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</si>
  <si>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</si>
  <si>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</si>
  <si>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</si>
  <si>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</si>
  <si>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</si>
  <si>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</si>
  <si>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</si>
  <si>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</si>
  <si>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</si>
  <si>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</si>
  <si>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</si>
  <si>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</si>
  <si>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</si>
  <si>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</si>
  <si>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</si>
  <si>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</si>
  <si>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</si>
  <si>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</si>
  <si>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</si>
  <si>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</si>
  <si>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</si>
  <si>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</si>
  <si>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</si>
  <si>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</si>
  <si>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</si>
  <si>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</si>
  <si>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</si>
  <si>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</si>
  <si>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</si>
  <si>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</si>
  <si>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</si>
  <si>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</si>
  <si>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</si>
  <si>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</si>
  <si>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</si>
  <si>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</si>
  <si>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</si>
  <si>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</si>
  <si>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</si>
  <si>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</si>
  <si>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</si>
  <si>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</si>
  <si>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</si>
  <si>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</si>
  <si>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</si>
  <si>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</si>
  <si>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</si>
  <si>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</si>
  <si>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</si>
  <si>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</si>
  <si>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</si>
  <si>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</si>
  <si>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</si>
  <si>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</si>
  <si>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</si>
  <si>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</si>
  <si>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</si>
  <si>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</si>
  <si>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</si>
  <si>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</si>
  <si>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</si>
  <si>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</si>
  <si>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</si>
  <si>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</si>
  <si>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</si>
  <si>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</si>
  <si>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</si>
  <si>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</si>
  <si>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</si>
  <si>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</si>
  <si>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</si>
  <si>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</si>
  <si>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</si>
  <si>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</si>
  <si>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</si>
  <si>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</si>
  <si>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</si>
  <si>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</si>
  <si>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</si>
  <si>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</si>
  <si>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</si>
  <si>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</si>
  <si>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</si>
  <si>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</si>
  <si>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</si>
  <si>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</si>
  <si>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</si>
  <si>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</si>
  <si>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</si>
  <si>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</si>
  <si>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</si>
  <si>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</si>
  <si>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</si>
  <si>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</si>
  <si>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</si>
  <si>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</si>
  <si>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</si>
  <si>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</si>
  <si>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</si>
  <si>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</si>
  <si>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</si>
  <si>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</si>
  <si>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</si>
  <si>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</si>
  <si>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</si>
  <si>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</si>
  <si>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</si>
  <si>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</si>
  <si>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</si>
  <si>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</si>
  <si>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</si>
  <si>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</si>
  <si>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</si>
  <si>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</si>
  <si>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</si>
  <si>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</si>
  <si>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</si>
  <si>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</si>
  <si>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</si>
  <si>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</si>
  <si>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</si>
  <si>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</si>
  <si>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</si>
  <si>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</si>
  <si>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</si>
  <si>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</si>
  <si>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</si>
  <si>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</si>
  <si>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</si>
  <si>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</si>
  <si>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</si>
  <si>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</si>
  <si>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</si>
  <si>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</si>
  <si>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</si>
  <si>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</si>
  <si>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</si>
  <si>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</si>
  <si>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</si>
  <si>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</si>
  <si>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</si>
  <si>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</si>
  <si>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</si>
  <si>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</si>
  <si>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</si>
  <si>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</si>
  <si>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</si>
  <si>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</si>
  <si>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</si>
  <si>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</si>
  <si>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</si>
  <si>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</si>
  <si>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</si>
  <si>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</si>
  <si>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</si>
  <si>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</si>
  <si>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</si>
  <si>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</si>
  <si>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</si>
  <si>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</si>
  <si>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</si>
  <si>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</si>
  <si>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</si>
  <si>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</si>
  <si>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</si>
  <si>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</si>
  <si>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</si>
  <si>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</si>
  <si>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</si>
  <si>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</si>
  <si>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</si>
  <si>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</si>
  <si>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</si>
  <si>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</si>
  <si>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</si>
  <si>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</si>
  <si>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</si>
  <si>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</si>
  <si>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</si>
  <si>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</si>
  <si>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</si>
  <si>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</si>
  <si>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</si>
  <si>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</si>
  <si>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</si>
  <si>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</si>
  <si>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</si>
  <si>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</si>
  <si>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</si>
  <si>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</si>
  <si>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</si>
  <si>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</si>
  <si>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</si>
  <si>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</si>
  <si>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</si>
  <si>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</si>
  <si>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</si>
  <si>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</si>
  <si>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</si>
  <si>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</si>
  <si>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</si>
  <si>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</si>
  <si>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</si>
  <si>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</si>
  <si>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</si>
  <si>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</si>
  <si>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</si>
  <si>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</si>
  <si>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</si>
  <si>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</si>
  <si>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</si>
  <si>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</si>
  <si>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</si>
  <si>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</si>
  <si>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</si>
  <si>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</si>
  <si>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</si>
  <si>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</si>
  <si>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</si>
  <si>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</si>
  <si>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</si>
  <si>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</si>
  <si>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</si>
  <si>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</si>
  <si>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</si>
  <si>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</si>
  <si>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</si>
  <si>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</si>
  <si>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</si>
  <si>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</si>
  <si>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</si>
  <si>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</si>
  <si>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</si>
  <si>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</si>
  <si>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</si>
  <si>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</si>
  <si>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</si>
  <si>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</si>
  <si>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</si>
  <si>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</si>
  <si>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</si>
  <si>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</si>
  <si>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</si>
  <si>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</si>
  <si>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</si>
  <si>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</si>
  <si>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</si>
  <si>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</si>
  <si>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</si>
  <si>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</si>
  <si>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</si>
  <si>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</si>
  <si>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</si>
  <si>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</si>
  <si>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</si>
  <si>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</si>
  <si>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</si>
  <si>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</si>
  <si>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</si>
  <si>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</si>
  <si>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</si>
  <si>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</si>
  <si>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</si>
  <si>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</si>
  <si>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</si>
  <si>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</si>
  <si>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</si>
  <si>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</si>
  <si>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</si>
  <si>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</si>
  <si>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</si>
  <si>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</si>
  <si>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</si>
  <si>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</si>
  <si>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</si>
  <si>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</si>
  <si>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</si>
  <si>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</si>
  <si>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</si>
  <si>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</si>
  <si>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</si>
  <si>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</si>
  <si>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</si>
  <si>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</si>
  <si>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</si>
  <si>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</si>
  <si>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</si>
  <si>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</si>
  <si>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</si>
  <si>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</si>
  <si>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</si>
  <si>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</si>
  <si>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</si>
  <si>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</si>
  <si>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</si>
  <si>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</si>
  <si>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</si>
  <si>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</si>
  <si>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</si>
  <si>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</si>
  <si>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</si>
  <si>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</si>
  <si>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</si>
  <si>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</si>
  <si>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</si>
  <si>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</si>
  <si>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</si>
  <si>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</si>
  <si>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</si>
  <si>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</si>
  <si>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</si>
  <si>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</si>
  <si>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</si>
  <si>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</si>
  <si>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</si>
  <si>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</si>
  <si>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</si>
  <si>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</si>
  <si>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</si>
  <si>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</si>
  <si>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</si>
  <si>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</si>
  <si>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</si>
  <si>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</si>
  <si>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</si>
  <si>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</si>
  <si>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</si>
  <si>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</si>
  <si>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</si>
  <si>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</si>
  <si>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</si>
  <si>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</si>
  <si>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</si>
  <si>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</si>
  <si>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</si>
  <si>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</si>
  <si>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</si>
  <si>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</si>
  <si>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</si>
  <si>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</si>
  <si>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</si>
  <si>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</si>
  <si>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</si>
  <si>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</si>
  <si>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</si>
  <si>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</si>
  <si>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</si>
  <si>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</si>
  <si>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</si>
  <si>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</si>
  <si>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</si>
  <si>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</si>
  <si>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</si>
  <si>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</si>
  <si>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</si>
  <si>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</si>
  <si>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</si>
  <si>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</si>
  <si>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</si>
  <si>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</si>
  <si>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</si>
  <si>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</si>
  <si>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</si>
  <si>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</si>
  <si>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</si>
  <si>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</si>
  <si>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</si>
  <si>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</si>
  <si>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</si>
  <si>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</si>
  <si>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</si>
  <si>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</si>
  <si>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</si>
  <si>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</si>
  <si>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</si>
  <si>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</si>
  <si>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</si>
  <si>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</si>
  <si>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</si>
  <si>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</si>
  <si>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</si>
  <si>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</si>
  <si>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</si>
  <si>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</si>
  <si>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</si>
  <si>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</si>
  <si>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</si>
  <si>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</si>
  <si>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</si>
  <si>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</si>
  <si>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</si>
  <si>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</si>
  <si>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</si>
  <si>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</si>
  <si>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</si>
  <si>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</si>
  <si>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</si>
  <si>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</si>
  <si>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</si>
  <si>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</si>
  <si>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</si>
  <si>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</si>
  <si>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</si>
  <si>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</si>
  <si>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</si>
  <si>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</si>
  <si>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</si>
  <si>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</si>
  <si>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</si>
  <si>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</si>
  <si>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</si>
  <si>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</si>
  <si>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</si>
  <si>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</si>
  <si>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</si>
  <si>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</si>
  <si>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</si>
  <si>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</si>
  <si>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</si>
  <si>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</si>
  <si>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</si>
  <si>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</si>
  <si>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</si>
  <si>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</si>
  <si>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</si>
  <si>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</si>
  <si>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</si>
  <si>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</si>
  <si>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</si>
  <si>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</si>
  <si>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</si>
  <si>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</si>
  <si>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</si>
  <si>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</si>
  <si>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</si>
  <si>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</si>
  <si>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</si>
  <si>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</si>
  <si>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</si>
  <si>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</si>
  <si>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</si>
  <si>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</si>
  <si>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</si>
  <si>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</si>
  <si>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</si>
  <si>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</si>
  <si>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</si>
  <si>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</si>
  <si>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</si>
  <si>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</si>
  <si>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</si>
  <si>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</si>
  <si>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</si>
  <si>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</si>
  <si>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</si>
  <si>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</si>
  <si>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</si>
  <si>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</si>
  <si>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</si>
  <si>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</si>
  <si>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</si>
  <si>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</si>
  <si>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</si>
  <si>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</si>
  <si>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</si>
  <si>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</si>
  <si>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</si>
  <si>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</si>
  <si>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</si>
  <si>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</si>
  <si>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</si>
  <si>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</si>
  <si>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</si>
  <si>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</si>
  <si>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</si>
  <si>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</si>
  <si>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</si>
  <si>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</si>
  <si>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</si>
  <si>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</si>
  <si>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</si>
  <si>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</si>
  <si>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</si>
  <si>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</si>
  <si>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</si>
  <si>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</si>
  <si>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</si>
  <si>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</si>
  <si>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</si>
  <si>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</si>
  <si>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</si>
  <si>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</si>
  <si>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</si>
  <si>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</si>
  <si>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</si>
  <si>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</si>
  <si>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</si>
  <si>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</si>
  <si>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</si>
  <si>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</si>
  <si>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</si>
  <si>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</si>
  <si>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</si>
  <si>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</si>
  <si>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</si>
  <si>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</si>
  <si>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</si>
  <si>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</si>
  <si>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</si>
  <si>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</si>
  <si>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</si>
  <si>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</si>
  <si>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</si>
  <si>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</si>
  <si>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</si>
  <si>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</si>
  <si>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</si>
  <si>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</si>
  <si>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</si>
  <si>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</si>
  <si>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</si>
  <si>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</si>
  <si>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</si>
  <si>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</si>
  <si>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</si>
  <si>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</si>
  <si>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</si>
  <si>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</si>
  <si>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</si>
  <si>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</si>
  <si>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</si>
  <si>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</si>
  <si>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</si>
  <si>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</si>
  <si>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</si>
  <si>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</si>
  <si>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</si>
  <si>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</si>
  <si>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</si>
  <si>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</si>
  <si>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</si>
  <si>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</si>
  <si>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</si>
  <si>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</si>
  <si>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</si>
  <si>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</si>
  <si>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</si>
  <si>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</si>
  <si>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</si>
  <si>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</si>
  <si>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</si>
  <si>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</si>
  <si>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</si>
  <si>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</si>
  <si>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</si>
  <si>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</si>
  <si>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</si>
  <si>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</si>
  <si>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</si>
  <si>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</si>
  <si>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</si>
  <si>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</si>
  <si>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</si>
  <si>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</si>
  <si>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</si>
  <si>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</si>
  <si>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</si>
  <si>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</si>
  <si>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</si>
  <si>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</si>
  <si>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</si>
  <si>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</si>
  <si>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</si>
  <si>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</si>
  <si>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</si>
  <si>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</si>
  <si>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</si>
  <si>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</si>
  <si>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</si>
  <si>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</si>
  <si>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</si>
  <si>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</si>
  <si>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</si>
  <si>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</si>
  <si>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</si>
  <si>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</si>
  <si>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</si>
  <si>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</si>
  <si>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</si>
  <si>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</si>
  <si>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</si>
  <si>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</si>
  <si>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</si>
  <si>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</si>
  <si>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</si>
  <si>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</si>
  <si>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</si>
  <si>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</si>
  <si>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</si>
  <si>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</si>
  <si>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</si>
  <si>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</si>
  <si>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</si>
  <si>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</si>
  <si>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</si>
  <si>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</si>
  <si>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</si>
  <si>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</si>
  <si>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</si>
  <si>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</si>
  <si>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</si>
  <si>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</si>
  <si>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</si>
  <si>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</si>
  <si>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</si>
  <si>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</si>
  <si>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</si>
  <si>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</si>
  <si>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</si>
  <si>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</si>
  <si>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</si>
  <si>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</si>
  <si>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</si>
  <si>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</si>
  <si>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</si>
  <si>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</si>
  <si>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</si>
  <si>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</si>
  <si>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</si>
  <si>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</si>
  <si>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</si>
  <si>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</si>
  <si>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</si>
  <si>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</si>
  <si>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</si>
  <si>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</si>
  <si>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</si>
  <si>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</si>
  <si>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</si>
  <si>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</si>
  <si>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</si>
  <si>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</si>
  <si>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</si>
  <si>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</si>
  <si>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</si>
  <si>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</si>
  <si>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</si>
  <si>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</si>
  <si>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</si>
  <si>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</si>
  <si>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</si>
  <si>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</si>
  <si>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</si>
  <si>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</si>
  <si>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</si>
  <si>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</si>
  <si>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</si>
  <si>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</si>
  <si>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</si>
  <si>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</si>
  <si>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</si>
  <si>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</si>
  <si>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</si>
  <si>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</si>
  <si>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</si>
  <si>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</si>
  <si>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</si>
  <si>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</si>
  <si>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</si>
  <si>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</si>
  <si>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</si>
  <si>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</si>
  <si>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</si>
  <si>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</si>
  <si>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</si>
  <si>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</si>
  <si>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</si>
  <si>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</si>
  <si>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</si>
  <si>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</si>
  <si>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</si>
  <si>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</si>
  <si>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</si>
  <si>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</si>
  <si>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</si>
  <si>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</si>
  <si>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</si>
  <si>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</si>
  <si>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</si>
  <si>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</si>
  <si>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</si>
  <si>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</si>
  <si>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</si>
  <si>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</si>
  <si>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</si>
  <si>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</si>
  <si>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</si>
  <si>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</si>
  <si>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</si>
  <si>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</si>
  <si>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</si>
  <si>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</si>
  <si>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</si>
  <si>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</si>
  <si>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</si>
  <si>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</si>
  <si>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</si>
  <si>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</si>
  <si>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</si>
  <si>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</si>
  <si>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</si>
  <si>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</si>
  <si>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</si>
  <si>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</si>
  <si>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</si>
  <si>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</si>
  <si>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</si>
  <si>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</si>
  <si>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</si>
  <si>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</si>
  <si>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</si>
  <si>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</si>
  <si>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</si>
  <si>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</si>
  <si>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</si>
  <si>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</si>
  <si>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</si>
  <si>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</si>
  <si>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</si>
  <si>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</si>
  <si>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</si>
  <si>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</si>
  <si>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</si>
  <si>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</si>
  <si>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</si>
  <si>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</si>
  <si>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</si>
  <si>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</si>
  <si>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</si>
  <si>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</si>
  <si>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</si>
  <si>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</si>
  <si>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</si>
  <si>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</si>
  <si>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</si>
  <si>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</si>
  <si>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</si>
  <si>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</si>
  <si>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</si>
  <si>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</si>
  <si>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</si>
  <si>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</si>
  <si>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</si>
  <si>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</si>
  <si>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</si>
  <si>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</si>
  <si>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</si>
  <si>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</si>
  <si>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</si>
  <si>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</si>
  <si>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</si>
  <si>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</si>
  <si>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</si>
  <si>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</si>
  <si>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</si>
  <si>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</si>
  <si>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</si>
  <si>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</si>
  <si>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</si>
  <si>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</si>
  <si>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</si>
  <si>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</si>
  <si>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</si>
  <si>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</si>
  <si>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</si>
  <si>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</si>
  <si>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</si>
  <si>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</si>
  <si>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</si>
  <si>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</si>
  <si>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</si>
  <si>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</si>
  <si>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</si>
  <si>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</si>
  <si>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</si>
  <si>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</si>
  <si>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</si>
  <si>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</si>
  <si>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</si>
  <si>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</si>
  <si>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</si>
  <si>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</si>
  <si>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</si>
  <si>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</si>
  <si>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</si>
  <si>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</si>
  <si>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</si>
  <si>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</si>
  <si>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</si>
  <si>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</si>
  <si>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</si>
  <si>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</si>
  <si>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</si>
  <si>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</si>
  <si>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</si>
  <si>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</si>
  <si>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</si>
  <si>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</si>
  <si>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</si>
  <si>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</si>
  <si>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</si>
  <si>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</si>
  <si>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</si>
  <si>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</si>
  <si>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</si>
  <si>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</si>
  <si>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</si>
  <si>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</si>
  <si>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</si>
  <si>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</si>
  <si>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</si>
  <si>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</si>
  <si>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</si>
  <si>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</si>
  <si>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</si>
  <si>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</si>
  <si>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</si>
  <si>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</si>
  <si>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</si>
  <si>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</si>
  <si>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</si>
  <si>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</si>
  <si>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</si>
  <si>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</si>
  <si>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</si>
  <si>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</si>
  <si>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</si>
  <si>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</si>
  <si>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</si>
  <si>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</si>
  <si>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</si>
  <si>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</si>
  <si>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</si>
  <si>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</si>
  <si>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</si>
  <si>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</si>
  <si>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</si>
  <si>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</si>
  <si>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</si>
  <si>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</si>
  <si>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</si>
  <si>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</si>
  <si>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</si>
  <si>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</si>
  <si>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</si>
  <si>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</si>
  <si>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</si>
  <si>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</si>
  <si>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</si>
  <si>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</si>
  <si>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</si>
  <si>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</si>
  <si>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</si>
  <si>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</si>
  <si>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</si>
  <si>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</si>
  <si>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</si>
  <si>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</si>
  <si>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</si>
  <si>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</si>
  <si>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</si>
  <si>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</si>
  <si>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</si>
  <si>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</si>
  <si>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</si>
  <si>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</si>
  <si>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</si>
  <si>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</si>
  <si>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</si>
  <si>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</si>
  <si>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</si>
  <si>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</si>
  <si>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</si>
  <si>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</si>
  <si>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</si>
  <si>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</si>
  <si>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</si>
  <si>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</si>
  <si>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</si>
  <si>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</si>
  <si>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</si>
  <si>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</si>
  <si>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</si>
  <si>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</si>
  <si>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</si>
  <si>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</si>
  <si>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</si>
  <si>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</si>
  <si>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</si>
  <si>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</si>
  <si>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</si>
  <si>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</si>
  <si>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</si>
  <si>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</si>
  <si>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</si>
  <si>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</si>
  <si>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</si>
  <si>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</si>
  <si>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</si>
  <si>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</si>
  <si>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</si>
  <si>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</si>
  <si>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</si>
  <si>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</si>
  <si>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</si>
  <si>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</si>
  <si>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</si>
  <si>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</si>
  <si>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</si>
  <si>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</si>
  <si>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</si>
  <si>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</si>
  <si>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</si>
  <si>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</si>
  <si>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</si>
  <si>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</si>
  <si>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</si>
  <si>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</si>
  <si>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</si>
  <si>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</si>
  <si>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</si>
  <si>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</si>
  <si>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</si>
  <si>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</si>
  <si>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</si>
  <si>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</si>
  <si>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</si>
  <si>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</si>
  <si>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</si>
  <si>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</si>
  <si>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</si>
  <si>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</si>
  <si>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</si>
  <si>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</si>
  <si>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</si>
  <si>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</si>
  <si>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</si>
  <si>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</si>
  <si>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</si>
  <si>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</si>
  <si>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</si>
  <si>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</si>
  <si>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</si>
  <si>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</si>
  <si>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</si>
  <si>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</si>
  <si>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</si>
  <si>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</si>
  <si>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</si>
  <si>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</si>
  <si>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</si>
  <si>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</si>
  <si>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</si>
  <si>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</si>
  <si>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</si>
  <si>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</si>
  <si>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</si>
  <si>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</si>
  <si>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</si>
  <si>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</si>
  <si>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</si>
  <si>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</si>
  <si>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</si>
  <si>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</si>
  <si>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</si>
  <si>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</si>
  <si>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</si>
  <si>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</si>
  <si>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</si>
  <si>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</si>
  <si>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</si>
  <si>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</si>
  <si>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</si>
  <si>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</si>
  <si>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</si>
  <si>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</si>
  <si>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</si>
  <si>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</si>
  <si>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</si>
  <si>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</si>
  <si>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</si>
  <si>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</si>
  <si>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</si>
  <si>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</si>
  <si>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</si>
  <si>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</si>
  <si>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</si>
  <si>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</si>
  <si>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</si>
  <si>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</si>
  <si>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</si>
  <si>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</si>
  <si>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</si>
  <si>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</si>
  <si>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</si>
  <si>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</si>
  <si>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</si>
  <si>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</si>
  <si>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</si>
  <si>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</si>
  <si>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</si>
  <si>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</si>
  <si>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</si>
  <si>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</si>
  <si>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</si>
  <si>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</si>
  <si>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</si>
  <si>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</si>
  <si>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</si>
  <si>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</si>
  <si>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</si>
  <si>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</si>
  <si>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</si>
  <si>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</si>
  <si>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</si>
  <si>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</si>
  <si>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</si>
  <si>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</si>
  <si>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</si>
  <si>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</si>
  <si>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</si>
  <si>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</si>
  <si>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</si>
  <si>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</si>
  <si>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</si>
  <si>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</si>
  <si>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</si>
  <si>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</si>
  <si>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</si>
  <si>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</si>
  <si>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</si>
  <si>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</si>
  <si>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</si>
  <si>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</si>
  <si>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</si>
  <si>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</si>
  <si>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</si>
  <si>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</si>
  <si>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</si>
  <si>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</si>
  <si>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</si>
  <si>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</si>
  <si>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</si>
  <si>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</si>
  <si>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</si>
  <si>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</si>
  <si>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</si>
  <si>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</si>
  <si>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</si>
  <si>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</si>
  <si>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</si>
  <si>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</si>
  <si>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</si>
  <si>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</si>
  <si>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</si>
  <si>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</si>
  <si>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</si>
  <si>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</si>
  <si>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</si>
  <si>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</si>
  <si>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</si>
  <si>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</si>
  <si>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</si>
  <si>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</si>
  <si>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</si>
  <si>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</si>
  <si>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</si>
  <si>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</si>
  <si>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</si>
  <si>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</si>
  <si>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</si>
  <si>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</si>
  <si>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</si>
  <si>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</si>
  <si>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</si>
  <si>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</si>
  <si>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</si>
  <si>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</si>
  <si>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</si>
  <si>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</si>
  <si>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</si>
  <si>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</si>
  <si>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</si>
  <si>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</si>
  <si>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</si>
  <si>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</si>
  <si>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</si>
  <si>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</si>
  <si>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</si>
  <si>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</si>
  <si>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</si>
  <si>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</si>
  <si>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</si>
  <si>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</si>
  <si>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</si>
  <si>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</si>
  <si>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</si>
  <si>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</si>
  <si>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</si>
  <si>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</si>
  <si>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</si>
  <si>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</si>
  <si>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</si>
  <si>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</si>
  <si>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</si>
  <si>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</si>
  <si>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</si>
  <si>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</si>
  <si>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</si>
  <si>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</si>
  <si>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</si>
  <si>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</si>
  <si>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</si>
  <si>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</si>
  <si>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</si>
  <si>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</si>
  <si>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</si>
  <si>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</si>
  <si>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</si>
  <si>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</si>
  <si>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</si>
  <si>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</si>
  <si>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</si>
  <si>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</si>
  <si>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</si>
  <si>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</si>
  <si>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</si>
  <si>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</si>
  <si>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</si>
  <si>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</si>
  <si>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</si>
  <si>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</si>
  <si>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</si>
  <si>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</si>
  <si>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</si>
  <si>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</si>
  <si>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</si>
  <si>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</si>
  <si>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</si>
  <si>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</si>
  <si>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</si>
  <si>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</si>
  <si>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</si>
  <si>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</si>
  <si>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</si>
  <si>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</si>
  <si>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</si>
  <si>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</si>
  <si>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</si>
  <si>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</si>
  <si>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</si>
  <si>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</si>
  <si>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</si>
  <si>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</si>
  <si>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</si>
  <si>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</si>
  <si>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</si>
  <si>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</si>
  <si>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</si>
  <si>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</si>
  <si>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</si>
  <si>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</si>
  <si>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</si>
  <si>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</si>
  <si>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</si>
  <si>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</si>
  <si>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</si>
  <si>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</si>
  <si>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</si>
  <si>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</si>
  <si>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</si>
  <si>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</si>
  <si>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</si>
  <si>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</si>
  <si>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</si>
  <si>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</si>
  <si>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</si>
  <si>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</si>
  <si>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</si>
  <si>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</si>
  <si>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</si>
  <si>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</si>
  <si>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</si>
  <si>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</si>
  <si>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</si>
  <si>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</si>
  <si>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</si>
  <si>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</si>
  <si>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</si>
  <si>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</si>
  <si>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</si>
  <si>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</si>
  <si>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</si>
  <si>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</si>
  <si>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</si>
  <si>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</si>
  <si>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</si>
  <si>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</si>
  <si>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</si>
  <si>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</si>
  <si>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</si>
  <si>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</si>
  <si>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</si>
  <si>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</si>
  <si>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</si>
  <si>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</si>
  <si>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</si>
  <si>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</si>
  <si>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</si>
  <si>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</si>
  <si>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</si>
  <si>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</si>
  <si>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</si>
  <si>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</si>
  <si>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</si>
  <si>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</si>
  <si>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</si>
  <si>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</si>
  <si>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</si>
  <si>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</si>
  <si>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</si>
  <si>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</si>
  <si>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</si>
  <si>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</si>
  <si>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</si>
  <si>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</si>
  <si>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</si>
  <si>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</si>
  <si>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</si>
  <si>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</si>
  <si>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</si>
  <si>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</si>
  <si>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</si>
  <si>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</si>
  <si>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</si>
  <si>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</si>
  <si>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</si>
  <si>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</si>
  <si>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</si>
  <si>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</si>
  <si>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</si>
  <si>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</si>
  <si>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</si>
  <si>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</si>
  <si>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</si>
  <si>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</si>
  <si>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</si>
  <si>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</si>
  <si>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</si>
  <si>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</si>
  <si>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</si>
  <si>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</si>
  <si>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</si>
  <si>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</si>
  <si>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</si>
  <si>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</si>
  <si>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</si>
  <si>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</si>
  <si>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</si>
  <si>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</si>
  <si>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</si>
  <si>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</si>
  <si>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</si>
  <si>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</si>
  <si>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</si>
  <si>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</si>
  <si>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</si>
  <si>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</si>
  <si>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</si>
  <si>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</si>
  <si>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</si>
  <si>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</si>
  <si>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</si>
  <si>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</si>
  <si>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</si>
  <si>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</si>
  <si>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</si>
  <si>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</si>
  <si>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</si>
  <si>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</si>
  <si>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</si>
  <si>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</si>
  <si>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</si>
  <si>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</si>
  <si>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</si>
  <si>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</si>
  <si>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</si>
  <si>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</si>
  <si>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</si>
  <si>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</si>
  <si>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</si>
  <si>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</si>
  <si>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</si>
  <si>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</si>
  <si>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</si>
  <si>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</si>
  <si>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</si>
  <si>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</si>
  <si>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</si>
  <si>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</si>
  <si>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</si>
  <si>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</si>
  <si>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</si>
  <si>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</si>
  <si>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</si>
  <si>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</si>
  <si>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</si>
  <si>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</si>
  <si>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</si>
  <si>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</si>
  <si>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</si>
  <si>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</si>
  <si>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</si>
  <si>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</si>
  <si>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</si>
  <si>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</si>
  <si>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</si>
  <si>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</si>
  <si>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</si>
  <si>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</si>
  <si>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</si>
  <si>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</si>
  <si>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</si>
  <si>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</si>
  <si>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</si>
  <si>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</si>
  <si>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</si>
  <si>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</si>
  <si>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</si>
  <si>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</si>
  <si>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</si>
  <si>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</si>
  <si>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</si>
  <si>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</si>
  <si>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</si>
  <si>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</si>
  <si>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</si>
  <si>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</si>
  <si>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</si>
  <si>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</si>
  <si>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</si>
  <si>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</si>
  <si>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</si>
  <si>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</si>
  <si>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</si>
  <si>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</si>
  <si>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</si>
  <si>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</si>
  <si>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</si>
  <si>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</si>
  <si>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</si>
  <si>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</si>
  <si>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</si>
  <si>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</si>
  <si>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</si>
  <si>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</si>
  <si>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</si>
  <si>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</si>
  <si>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</si>
  <si>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</si>
  <si>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</si>
  <si>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</si>
  <si>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</si>
  <si>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</si>
  <si>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</si>
  <si>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</si>
  <si>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</si>
  <si>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</si>
  <si>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</si>
  <si>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</si>
  <si>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</si>
  <si>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</si>
  <si>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</si>
  <si>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</si>
  <si>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</si>
  <si>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</si>
  <si>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</si>
  <si>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</si>
  <si>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</si>
  <si>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</si>
  <si>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</si>
  <si>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</si>
  <si>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</si>
  <si>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</si>
  <si>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</si>
  <si>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</si>
  <si>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</si>
  <si>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</si>
  <si>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</si>
  <si>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</si>
  <si>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</si>
  <si>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</si>
  <si>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</si>
  <si>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</si>
  <si>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</si>
  <si>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</si>
  <si>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</si>
  <si>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</si>
  <si>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</si>
  <si>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</si>
  <si>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</si>
  <si>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</si>
  <si>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</si>
  <si>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</si>
  <si>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</si>
  <si>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</si>
  <si>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</si>
  <si>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</si>
  <si>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</si>
  <si>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</si>
  <si>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</si>
  <si>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</si>
  <si>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</si>
  <si>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</si>
  <si>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</si>
  <si>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</si>
  <si>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</si>
  <si>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</si>
  <si>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</si>
  <si>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</si>
  <si>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</si>
  <si>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</si>
  <si>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</si>
  <si>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</si>
  <si>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</si>
  <si>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</si>
  <si>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</si>
  <si>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</si>
  <si>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</si>
  <si>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</si>
  <si>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</si>
  <si>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</si>
  <si>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</si>
  <si>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</si>
  <si>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</si>
  <si>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</si>
  <si>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</si>
  <si>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</si>
  <si>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</si>
  <si>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</si>
  <si>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</si>
  <si>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</si>
  <si>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</si>
  <si>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</si>
  <si>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</si>
  <si>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</si>
  <si>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</si>
  <si>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</si>
  <si>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</si>
  <si>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</si>
  <si>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</si>
  <si>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</si>
  <si>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</si>
  <si>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</si>
  <si>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</si>
  <si>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</si>
  <si>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</si>
  <si>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</si>
  <si>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</si>
  <si>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</si>
  <si>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</si>
  <si>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</si>
  <si>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</si>
  <si>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</si>
  <si>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</si>
  <si>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</si>
  <si>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</si>
  <si>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</si>
  <si>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</si>
  <si>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</si>
  <si>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</si>
  <si>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</si>
  <si>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</si>
  <si>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</si>
  <si>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</si>
  <si>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</si>
  <si>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</si>
  <si>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</si>
  <si>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</si>
  <si>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</si>
  <si>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</si>
  <si>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</si>
  <si>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</si>
  <si>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</si>
  <si>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</si>
  <si>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</si>
  <si>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</si>
  <si>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</si>
  <si>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</si>
  <si>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</si>
  <si>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</si>
  <si>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</si>
  <si>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</si>
  <si>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</si>
  <si>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</si>
  <si>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</si>
  <si>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</si>
  <si>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</si>
  <si>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</si>
  <si>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</si>
  <si>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</si>
  <si>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</si>
  <si>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</si>
  <si>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</si>
  <si>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</si>
  <si>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</si>
  <si>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</si>
  <si>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</si>
  <si>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</si>
  <si>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</si>
  <si>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</si>
  <si>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</si>
  <si>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</si>
  <si>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</si>
  <si>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</si>
  <si>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</si>
  <si>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</si>
  <si>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</si>
  <si>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</si>
  <si>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</si>
  <si>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</si>
  <si>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</si>
  <si>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</si>
  <si>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</si>
  <si>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</si>
  <si>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</si>
  <si>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</si>
  <si>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</si>
  <si>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</si>
  <si>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</si>
  <si>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</si>
  <si>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</si>
  <si>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</si>
  <si>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</si>
  <si>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</si>
  <si>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</si>
  <si>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</si>
  <si>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</si>
  <si>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</si>
  <si>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</si>
  <si>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</si>
  <si>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</si>
  <si>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</si>
  <si>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</si>
  <si>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</si>
  <si>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</si>
  <si>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</si>
  <si>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</si>
  <si>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</si>
  <si>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</si>
  <si>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</si>
  <si>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</si>
  <si>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</si>
  <si>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</si>
  <si>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</si>
  <si>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</si>
  <si>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</si>
  <si>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</si>
  <si>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</si>
  <si>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</si>
  <si>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</si>
  <si>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</si>
  <si>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</si>
  <si>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</si>
  <si>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</si>
  <si>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</si>
  <si>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</si>
  <si>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</si>
  <si>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</si>
  <si>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</si>
  <si>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</si>
  <si>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</si>
  <si>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</si>
  <si>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</si>
  <si>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</si>
  <si>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</si>
  <si>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</si>
  <si>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</si>
  <si>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</si>
  <si>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</si>
  <si>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</si>
  <si>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</si>
  <si>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</si>
  <si>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</si>
  <si>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</si>
  <si>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</si>
  <si>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</si>
  <si>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</si>
  <si>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</si>
  <si>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</si>
  <si>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</si>
  <si>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</si>
  <si>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</si>
  <si>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</si>
  <si>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</si>
  <si>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</si>
  <si>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</si>
  <si>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</si>
  <si>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</si>
  <si>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</si>
  <si>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</si>
  <si>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</si>
  <si>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</si>
  <si>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</si>
  <si>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</si>
  <si>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</si>
  <si>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</si>
  <si>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</si>
  <si>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</si>
  <si>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</si>
  <si>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</si>
  <si>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</si>
  <si>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</si>
  <si>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</si>
  <si>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</si>
  <si>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</si>
  <si>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</si>
  <si>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</si>
  <si>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</si>
  <si>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</si>
  <si>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</si>
  <si>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</si>
  <si>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</si>
  <si>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</si>
  <si>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</si>
  <si>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</si>
  <si>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</si>
  <si>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</si>
  <si>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</si>
  <si>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</si>
  <si>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</si>
  <si>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</si>
  <si>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</si>
  <si>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</si>
  <si>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</si>
  <si>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</si>
  <si>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</si>
  <si>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</si>
  <si>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</si>
  <si>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</si>
  <si>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</si>
  <si>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</si>
  <si>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</si>
  <si>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</si>
  <si>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</si>
  <si>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</si>
  <si>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</si>
  <si>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</si>
  <si>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</si>
  <si>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</si>
  <si>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</si>
  <si>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</si>
  <si>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</si>
  <si>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</si>
  <si>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</si>
  <si>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</si>
  <si>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</si>
  <si>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</si>
  <si>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</si>
  <si>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</si>
  <si>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</si>
  <si>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</si>
  <si>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</si>
  <si>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</si>
  <si>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</si>
  <si>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</si>
  <si>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</si>
  <si>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</si>
  <si>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</si>
  <si>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</si>
  <si>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</si>
  <si>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</si>
  <si>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</si>
  <si>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</si>
  <si>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</si>
  <si>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</si>
  <si>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</si>
  <si>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</si>
  <si>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</si>
  <si>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</si>
  <si>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</si>
  <si>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</si>
  <si>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</si>
  <si>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</si>
  <si>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</si>
  <si>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</si>
  <si>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</si>
  <si>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</si>
  <si>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</si>
  <si>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</si>
  <si>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</si>
  <si>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</si>
  <si>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</si>
  <si>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</si>
  <si>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</si>
  <si>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</si>
  <si>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</si>
  <si>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</si>
  <si>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</si>
  <si>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</si>
  <si>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</si>
  <si>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</si>
  <si>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</si>
  <si>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</si>
  <si>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</si>
  <si>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</si>
  <si>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</si>
  <si>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</si>
  <si>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</si>
  <si>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</si>
  <si>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</si>
  <si>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</si>
  <si>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</si>
  <si>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</si>
  <si>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</si>
  <si>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</si>
  <si>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</si>
  <si>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</si>
  <si>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</si>
  <si>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</si>
  <si>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</si>
  <si>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</si>
  <si>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</si>
  <si>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</si>
  <si>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</si>
  <si>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</si>
  <si>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</si>
  <si>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</si>
  <si>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</si>
  <si>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</si>
  <si>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</si>
  <si>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</si>
  <si>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</si>
  <si>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</si>
  <si>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</si>
  <si>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</si>
  <si>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</si>
  <si>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</si>
  <si>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</si>
  <si>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</si>
  <si>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</si>
  <si>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</si>
  <si>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</si>
  <si>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</si>
  <si>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</si>
  <si>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</si>
  <si>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</si>
  <si>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</si>
  <si>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</si>
  <si>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</si>
  <si>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</si>
  <si>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</si>
  <si>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</si>
  <si>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</si>
  <si>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</si>
  <si>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</si>
  <si>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</si>
  <si>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</si>
  <si>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</si>
  <si>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</si>
  <si>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</si>
  <si>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</si>
  <si>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</si>
  <si>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</si>
  <si>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</si>
  <si>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</si>
  <si>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</si>
  <si>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</si>
  <si>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</si>
  <si>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</si>
  <si>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</si>
  <si>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</si>
  <si>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</si>
  <si>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</si>
  <si>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</si>
  <si>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</si>
  <si>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</si>
  <si>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</si>
  <si>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</si>
  <si>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</si>
  <si>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</si>
  <si>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</si>
  <si>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</si>
  <si>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</si>
  <si>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</si>
  <si>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</si>
  <si>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</si>
  <si>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</si>
  <si>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</si>
  <si>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</si>
  <si>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</si>
  <si>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</si>
  <si>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</si>
  <si>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</si>
  <si>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</si>
  <si>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</si>
  <si>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</si>
  <si>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</si>
  <si>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</si>
  <si>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</si>
  <si>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</si>
  <si>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</si>
  <si>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</si>
  <si>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</si>
  <si>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</si>
  <si>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</si>
  <si>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</si>
  <si>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</si>
  <si>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</si>
  <si>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</si>
  <si>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</si>
  <si>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</si>
  <si>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</si>
  <si>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</si>
  <si>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</si>
  <si>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</si>
  <si>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</si>
  <si>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</si>
  <si>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</si>
  <si>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</si>
  <si>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</si>
  <si>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</si>
  <si>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</si>
  <si>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</si>
  <si>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</si>
  <si>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</si>
  <si>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</si>
  <si>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</si>
  <si>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</si>
  <si>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</si>
  <si>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</si>
  <si>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</si>
  <si>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</si>
  <si>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</si>
  <si>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</si>
  <si>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</si>
  <si>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</si>
  <si>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</si>
  <si>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</si>
  <si>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</si>
  <si>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</si>
  <si>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</si>
  <si>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</si>
  <si>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</si>
  <si>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</si>
  <si>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</si>
  <si>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</si>
  <si>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</si>
  <si>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</si>
  <si>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</si>
  <si>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</si>
  <si>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</si>
  <si>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</si>
  <si>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</si>
  <si>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</si>
  <si>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</si>
  <si>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</si>
  <si>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</si>
  <si>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</si>
  <si>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</si>
  <si>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</si>
  <si>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</si>
  <si>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</si>
  <si>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</si>
  <si>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</si>
  <si>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</si>
  <si>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</si>
  <si>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</si>
  <si>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</si>
  <si>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</si>
  <si>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</si>
  <si>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</si>
  <si>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</si>
  <si>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</si>
  <si>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</si>
  <si>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</si>
  <si>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</si>
  <si>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</si>
  <si>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</si>
  <si>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</si>
  <si>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</si>
  <si>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</si>
  <si>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</si>
  <si>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</si>
  <si>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</si>
  <si>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</si>
  <si>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</si>
  <si>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</si>
  <si>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</si>
  <si>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</si>
  <si>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</si>
  <si>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</si>
  <si>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</si>
  <si>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</si>
  <si>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</si>
  <si>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</si>
  <si>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</si>
  <si>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</si>
  <si>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</si>
  <si>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</si>
  <si>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</si>
  <si>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</si>
  <si>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</si>
  <si>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</si>
  <si>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</si>
  <si>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</si>
  <si>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</si>
  <si>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</si>
  <si>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</si>
  <si>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</si>
  <si>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</si>
  <si>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</si>
  <si>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</si>
  <si>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</si>
  <si>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</si>
  <si>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</si>
  <si>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</si>
  <si>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</si>
  <si>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</si>
  <si>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</si>
  <si>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</si>
  <si>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</si>
  <si>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</si>
  <si>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</si>
  <si>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</si>
  <si>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</si>
  <si>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</si>
  <si>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</si>
  <si>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</si>
  <si>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</si>
  <si>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</si>
  <si>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</si>
  <si>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</si>
  <si>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</si>
  <si>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</si>
  <si>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</si>
  <si>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</si>
  <si>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</si>
  <si>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</si>
  <si>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</si>
  <si>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</si>
  <si>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</si>
  <si>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</si>
  <si>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</si>
  <si>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</si>
  <si>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</si>
  <si>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</si>
  <si>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</si>
  <si>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</si>
  <si>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</si>
  <si>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</si>
  <si>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</si>
  <si>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</si>
  <si>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</si>
  <si>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</si>
  <si>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</si>
  <si>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</si>
  <si>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</si>
  <si>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</si>
  <si>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</si>
  <si>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</si>
  <si>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</si>
  <si>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</si>
  <si>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</si>
  <si>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</si>
  <si>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</si>
  <si>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</si>
  <si>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</si>
  <si>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</si>
  <si>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</si>
  <si>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</si>
  <si>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</si>
  <si>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</si>
  <si>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</si>
  <si>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</si>
  <si>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</si>
  <si>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</si>
  <si>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</si>
  <si>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</si>
  <si>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</si>
  <si>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</si>
  <si>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</si>
  <si>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</si>
  <si>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</si>
  <si>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</si>
  <si>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</si>
  <si>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</si>
  <si>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</si>
  <si>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</si>
  <si>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</si>
  <si>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</si>
  <si>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</si>
  <si>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</si>
  <si>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</si>
  <si>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</si>
  <si>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</si>
  <si>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</si>
  <si>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</si>
  <si>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</si>
  <si>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</si>
  <si>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</si>
  <si>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</si>
  <si>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</si>
  <si>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</si>
  <si>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</si>
  <si>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</si>
  <si>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</si>
  <si>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</si>
  <si>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</si>
  <si>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</si>
  <si>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</si>
  <si>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</si>
  <si>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</si>
  <si>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</si>
  <si>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</si>
  <si>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</si>
  <si>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</si>
  <si>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</si>
  <si>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</si>
  <si>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</si>
  <si>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</si>
  <si>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</si>
  <si>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</si>
  <si>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</si>
  <si>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</si>
  <si>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</si>
  <si>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</si>
  <si>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</si>
  <si>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</si>
  <si>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</si>
  <si>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</si>
  <si>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</si>
  <si>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</si>
  <si>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</si>
  <si>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</si>
  <si>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</si>
  <si>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</si>
  <si>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</si>
  <si>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</si>
  <si>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</si>
  <si>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</si>
  <si>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</si>
  <si>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</si>
  <si>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</si>
  <si>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</si>
  <si>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</si>
  <si>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</si>
  <si>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</si>
  <si>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</si>
  <si>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</si>
  <si>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</si>
  <si>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</si>
  <si>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</si>
  <si>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</si>
  <si>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</si>
  <si>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</si>
  <si>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</si>
  <si>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</si>
  <si>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</si>
  <si>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</si>
  <si>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</si>
  <si>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</si>
  <si>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</si>
  <si>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</si>
  <si>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</si>
  <si>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</si>
  <si>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</si>
  <si>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</si>
  <si>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</si>
  <si>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</si>
  <si>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</si>
  <si>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</si>
  <si>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</si>
  <si>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</si>
  <si>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</si>
  <si>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</si>
  <si>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</si>
  <si>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</si>
  <si>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</si>
  <si>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</si>
  <si>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</si>
  <si>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</si>
  <si>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</si>
  <si>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</si>
  <si>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</si>
  <si>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</si>
  <si>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</si>
  <si>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</si>
  <si>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</si>
  <si>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</si>
  <si>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</si>
  <si>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</si>
  <si>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</si>
  <si>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</si>
  <si>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</si>
  <si>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</si>
  <si>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</si>
  <si>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</si>
  <si>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</si>
  <si>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</si>
  <si>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</si>
  <si>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</si>
  <si>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</si>
  <si>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</si>
  <si>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</si>
  <si>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</si>
  <si>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</si>
  <si>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</si>
  <si>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</si>
  <si>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</si>
  <si>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</si>
  <si>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</si>
  <si>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</si>
  <si>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</si>
  <si>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</si>
  <si>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</si>
  <si>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</si>
  <si>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</si>
  <si>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</si>
  <si>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</si>
  <si>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</si>
  <si>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</si>
  <si>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</si>
  <si>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</si>
  <si>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</si>
  <si>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</si>
  <si>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</si>
  <si>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</si>
  <si>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</si>
  <si>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</si>
  <si>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</si>
  <si>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</si>
  <si>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</si>
  <si>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</si>
  <si>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</si>
  <si>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</si>
  <si>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</si>
  <si>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</si>
  <si>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</si>
  <si>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</si>
  <si>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</si>
  <si>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</si>
  <si>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</si>
  <si>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</si>
  <si>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</si>
  <si>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</si>
  <si>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</si>
  <si>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</si>
  <si>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</si>
  <si>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</si>
  <si>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</si>
  <si>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</si>
  <si>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</si>
  <si>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</si>
  <si>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</si>
  <si>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</si>
  <si>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</si>
  <si>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</si>
  <si>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</si>
  <si>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</si>
  <si>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</si>
  <si>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</si>
  <si>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</si>
  <si>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</si>
  <si>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</si>
  <si>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</si>
  <si>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</si>
  <si>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</si>
  <si>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</si>
  <si>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</si>
  <si>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</si>
  <si>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</si>
  <si>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</si>
  <si>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</si>
  <si>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</si>
  <si>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</si>
  <si>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</si>
  <si>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</si>
  <si>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</si>
  <si>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</si>
  <si>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</si>
  <si>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</si>
  <si>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</si>
  <si>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</si>
  <si>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</si>
  <si>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</si>
  <si>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</si>
  <si>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</si>
  <si>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</si>
  <si>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</si>
  <si>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</si>
  <si>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</si>
  <si>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</si>
  <si>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</si>
  <si>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</si>
  <si>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</si>
  <si>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</si>
  <si>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</si>
  <si>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</si>
  <si>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</si>
  <si>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</si>
  <si>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</si>
  <si>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</si>
  <si>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</si>
  <si>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</si>
  <si>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</si>
  <si>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</si>
  <si>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</si>
  <si>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</si>
  <si>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</si>
  <si>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</si>
  <si>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</si>
  <si>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</si>
  <si>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</si>
  <si>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</si>
  <si>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</si>
  <si>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</si>
  <si>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</si>
  <si>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</si>
  <si>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</si>
  <si>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</si>
  <si>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</si>
  <si>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</si>
  <si>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</si>
  <si>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</si>
  <si>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</si>
  <si>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</si>
  <si>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</si>
  <si>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</si>
  <si>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</si>
  <si>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</si>
  <si>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</si>
  <si>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</si>
  <si>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</si>
  <si>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</si>
  <si>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</si>
  <si>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</si>
  <si>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</si>
  <si>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</si>
  <si>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</si>
  <si>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</si>
  <si>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</si>
  <si>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</si>
  <si>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</si>
  <si>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</si>
  <si>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</si>
  <si>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</si>
  <si>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</si>
  <si>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</si>
  <si>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</si>
  <si>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</si>
  <si>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</si>
  <si>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</si>
  <si>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</si>
  <si>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</si>
  <si>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</si>
  <si>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</si>
  <si>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</si>
  <si>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</si>
  <si>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</si>
  <si>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</si>
  <si>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</si>
  <si>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</si>
  <si>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</si>
  <si>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</si>
  <si>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</si>
  <si>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</si>
  <si>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</si>
  <si>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</si>
  <si>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</si>
  <si>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</si>
  <si>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</si>
  <si>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</si>
  <si>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</si>
  <si>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</si>
  <si>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</si>
  <si>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</si>
  <si>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</si>
  <si>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</si>
  <si>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</si>
  <si>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</si>
  <si>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</si>
  <si>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</si>
  <si>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</si>
  <si>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</si>
  <si>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</si>
  <si>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</si>
  <si>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</si>
  <si>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</si>
  <si>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</si>
  <si>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</si>
  <si>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</si>
  <si>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</si>
  <si>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</si>
  <si>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</si>
  <si>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</si>
  <si>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</si>
  <si>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</si>
  <si>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</si>
  <si>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</si>
  <si>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</si>
  <si>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</si>
  <si>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</si>
  <si>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</si>
  <si>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</si>
  <si>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</si>
  <si>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</si>
  <si>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</si>
  <si>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</si>
  <si>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</si>
  <si>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</si>
  <si>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</si>
  <si>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</si>
  <si>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</si>
  <si>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</si>
  <si>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</si>
  <si>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</si>
  <si>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</si>
  <si>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</si>
  <si>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</si>
  <si>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</si>
  <si>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</si>
  <si>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</si>
  <si>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</si>
  <si>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</si>
  <si>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</si>
  <si>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</si>
  <si>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</si>
  <si>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</si>
  <si>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</si>
  <si>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</si>
  <si>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</si>
  <si>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</si>
  <si>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</si>
  <si>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</si>
  <si>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</si>
  <si>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</si>
  <si>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</si>
  <si>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</si>
  <si>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</si>
  <si>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</si>
  <si>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</si>
  <si>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</si>
  <si>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</si>
  <si>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</si>
  <si>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</si>
  <si>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</si>
  <si>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</si>
  <si>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</si>
  <si>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</si>
  <si>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</si>
  <si>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</si>
  <si>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</si>
  <si>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</si>
  <si>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</si>
  <si>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</si>
  <si>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</si>
  <si>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</si>
  <si>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</si>
  <si>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</si>
  <si>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</si>
  <si>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</si>
  <si>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</si>
  <si>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</si>
  <si>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</si>
  <si>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</si>
  <si>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</si>
  <si>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</si>
  <si>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</si>
  <si>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</si>
  <si>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</si>
  <si>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</si>
  <si>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</si>
  <si>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</si>
  <si>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</si>
  <si>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</si>
  <si>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</si>
  <si>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</si>
  <si>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</si>
  <si>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</si>
  <si>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</si>
  <si>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</si>
  <si>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</si>
  <si>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</si>
  <si>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</si>
  <si>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</si>
  <si>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</si>
  <si>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</si>
  <si>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</si>
  <si>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</si>
  <si>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</si>
  <si>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</si>
  <si>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</si>
  <si>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</si>
  <si>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</si>
  <si>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</si>
  <si>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</si>
  <si>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</si>
  <si>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</si>
  <si>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</si>
  <si>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</si>
  <si>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</si>
  <si>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</si>
  <si>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</si>
  <si>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</si>
  <si>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</si>
  <si>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</si>
  <si>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</si>
  <si>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</si>
  <si>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</si>
  <si>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</si>
  <si>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</si>
  <si>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</si>
  <si>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</si>
  <si>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</si>
  <si>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</si>
  <si>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</si>
  <si>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</si>
  <si>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</si>
  <si>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</si>
  <si>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</si>
  <si>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</si>
  <si>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</si>
  <si>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</si>
  <si>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</si>
  <si>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</si>
  <si>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</si>
  <si>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</si>
  <si>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</si>
  <si>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</si>
  <si>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</si>
  <si>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</si>
  <si>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</si>
  <si>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</si>
  <si>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</si>
  <si>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</si>
  <si>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</si>
  <si>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</si>
  <si>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</si>
  <si>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</si>
  <si>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</si>
  <si>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</si>
  <si>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</si>
  <si>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</si>
  <si>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</si>
  <si>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</si>
  <si>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</si>
  <si>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</si>
  <si>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</si>
  <si>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</si>
  <si>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</si>
  <si>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</si>
  <si>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</si>
  <si>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</si>
  <si>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</si>
  <si>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</si>
  <si>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</si>
  <si>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</si>
  <si>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</si>
  <si>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</si>
  <si>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</si>
  <si>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</si>
  <si>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</si>
  <si>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</si>
  <si>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</si>
  <si>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</si>
  <si>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</si>
  <si>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</si>
  <si>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</si>
  <si>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</si>
  <si>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</si>
  <si>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</si>
  <si>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</si>
  <si>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</si>
  <si>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</si>
  <si>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</si>
  <si>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</si>
  <si>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</si>
  <si>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</si>
  <si>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</si>
  <si>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</si>
  <si>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</si>
  <si>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</si>
  <si>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</si>
  <si>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</si>
  <si>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</si>
  <si>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</si>
  <si>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</si>
  <si>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</si>
  <si>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</si>
  <si>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</si>
  <si>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</si>
  <si>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</si>
  <si>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</si>
  <si>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</si>
  <si>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</si>
  <si>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</si>
  <si>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</si>
  <si>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</si>
  <si>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</si>
  <si>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</si>
  <si>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</si>
  <si>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</si>
  <si>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</si>
  <si>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</si>
  <si>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</si>
  <si>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</si>
  <si>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</si>
  <si>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</si>
  <si>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</si>
  <si>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</si>
  <si>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</si>
  <si>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</si>
  <si>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</si>
  <si>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</si>
  <si>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</si>
  <si>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</si>
  <si>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</si>
  <si>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</si>
  <si>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</si>
  <si>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</si>
  <si>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</si>
  <si>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</si>
  <si>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</si>
  <si>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</si>
  <si>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</si>
  <si>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</si>
  <si>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</si>
  <si>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</si>
  <si>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</si>
  <si>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</si>
  <si>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</si>
  <si>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</si>
  <si>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</si>
  <si>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</si>
  <si>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</si>
  <si>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</si>
  <si>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</si>
  <si>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</si>
  <si>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</si>
  <si>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</si>
  <si>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</si>
  <si>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</si>
  <si>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</si>
  <si>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</si>
  <si>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</si>
  <si>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</si>
  <si>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</si>
  <si>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</si>
  <si>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</si>
  <si>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</si>
  <si>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</si>
  <si>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</si>
  <si>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</si>
  <si>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</si>
  <si>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</si>
  <si>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</si>
  <si>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</si>
  <si>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</si>
  <si>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</si>
  <si>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</si>
  <si>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</si>
  <si>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</si>
  <si>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</si>
  <si>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</si>
  <si>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</si>
  <si>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</si>
  <si>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</si>
  <si>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</si>
  <si>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</si>
  <si>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</si>
  <si>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</si>
  <si>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</si>
  <si>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</si>
  <si>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</si>
  <si>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</si>
  <si>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</si>
  <si>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</si>
  <si>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</si>
  <si>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</si>
  <si>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</si>
  <si>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</si>
  <si>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</si>
  <si>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</si>
  <si>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</si>
  <si>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</si>
  <si>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</si>
  <si>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</si>
  <si>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</si>
  <si>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</si>
  <si>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</si>
  <si>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</si>
  <si>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</si>
  <si>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</si>
  <si>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</si>
  <si>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</si>
  <si>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</si>
  <si>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</si>
  <si>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</si>
  <si>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</si>
  <si>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</si>
  <si>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</si>
  <si>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</si>
  <si>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</si>
  <si>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</si>
  <si>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</si>
  <si>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</si>
  <si>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</si>
  <si>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</si>
  <si>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</si>
  <si>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</si>
  <si>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</si>
  <si>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</si>
  <si>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</si>
  <si>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</si>
  <si>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</si>
  <si>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</si>
  <si>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</si>
  <si>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</si>
  <si>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</si>
  <si>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</si>
  <si>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</si>
  <si>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</si>
  <si>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</si>
  <si>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</si>
  <si>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</si>
  <si>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</si>
  <si>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</si>
  <si>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</si>
  <si>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</si>
  <si>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</si>
  <si>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</si>
  <si>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</si>
  <si>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</si>
  <si>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</si>
  <si>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</si>
  <si>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</si>
  <si>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</si>
  <si>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</si>
  <si>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</si>
  <si>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</si>
  <si>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</si>
  <si>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</si>
  <si>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</si>
  <si>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</si>
  <si>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</si>
  <si>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</si>
  <si>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</si>
  <si>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</si>
  <si>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</si>
  <si>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</si>
  <si>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</si>
  <si>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</si>
  <si>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</si>
  <si>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</si>
  <si>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</si>
  <si>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</si>
  <si>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</si>
  <si>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</si>
  <si>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</si>
  <si>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</si>
  <si>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</si>
  <si>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</si>
  <si>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</si>
  <si>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</si>
  <si>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</si>
  <si>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</si>
  <si>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</si>
  <si>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</si>
  <si>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</si>
  <si>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</si>
  <si>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</si>
  <si>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</si>
  <si>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</si>
  <si>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</si>
  <si>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</si>
  <si>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</si>
  <si>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</si>
  <si>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</si>
  <si>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</si>
  <si>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</si>
  <si>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</si>
  <si>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</si>
  <si>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</si>
  <si>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</si>
  <si>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</si>
  <si>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</si>
  <si>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</si>
  <si>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</si>
  <si>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</si>
  <si>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</si>
  <si>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</si>
  <si>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</si>
  <si>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</si>
  <si>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</si>
  <si>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</si>
  <si>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</si>
  <si>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</si>
  <si>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</si>
  <si>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</si>
  <si>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</si>
  <si>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</si>
  <si>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</si>
  <si>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</si>
  <si>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</si>
  <si>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</si>
  <si>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</si>
  <si>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</si>
  <si>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</si>
  <si>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</si>
  <si>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</si>
  <si>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</si>
  <si>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</si>
  <si>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</si>
  <si>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</si>
  <si>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</si>
  <si>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</si>
  <si>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</si>
  <si>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</si>
  <si>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</si>
  <si>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</si>
  <si>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</si>
  <si>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</si>
  <si>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</si>
  <si>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</si>
  <si>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</si>
  <si>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</si>
  <si>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</si>
  <si>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</si>
  <si>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</si>
  <si>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</si>
  <si>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</si>
  <si>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</si>
  <si>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</si>
  <si>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</si>
  <si>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</si>
  <si>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</si>
  <si>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</si>
  <si>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</si>
  <si>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</si>
  <si>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</si>
  <si>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</si>
  <si>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</si>
  <si>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</si>
  <si>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</si>
  <si>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</si>
  <si>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</si>
  <si>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</si>
  <si>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</si>
  <si>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</si>
  <si>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</si>
  <si>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</si>
  <si>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</si>
  <si>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</si>
  <si>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</si>
  <si>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</si>
  <si>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</si>
  <si>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</si>
  <si>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</si>
  <si>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</si>
  <si>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</si>
  <si>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</si>
  <si>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</si>
  <si>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</si>
  <si>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</si>
  <si>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</si>
  <si>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</si>
  <si>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</si>
  <si>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</si>
  <si>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</si>
  <si>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</si>
  <si>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</si>
  <si>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</si>
  <si>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</si>
  <si>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</si>
  <si>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</si>
  <si>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</si>
  <si>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</si>
  <si>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</si>
  <si>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</si>
  <si>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</si>
  <si>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</si>
  <si>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</si>
  <si>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</si>
  <si>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</si>
  <si>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</si>
  <si>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</si>
  <si>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</si>
  <si>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</si>
  <si>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</si>
  <si>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</si>
  <si>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</si>
  <si>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</si>
  <si>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</si>
  <si>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</si>
  <si>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</si>
  <si>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</si>
  <si>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</si>
  <si>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</si>
  <si>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</si>
  <si>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</si>
  <si>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</si>
  <si>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</si>
  <si>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</si>
  <si>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</si>
  <si>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</si>
  <si>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</si>
  <si>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</si>
  <si>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</si>
  <si>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</si>
  <si>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</si>
  <si>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</si>
  <si>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</si>
  <si>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</si>
  <si>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</si>
  <si>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</si>
  <si>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</si>
  <si>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</si>
  <si>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</si>
  <si>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</si>
  <si>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</si>
  <si>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</si>
  <si>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</si>
  <si>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</si>
  <si>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</si>
  <si>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</si>
  <si>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</si>
  <si>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</si>
  <si>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</si>
  <si>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</si>
  <si>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</si>
  <si>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</si>
  <si>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</si>
  <si>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</si>
  <si>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</si>
  <si>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</si>
  <si>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</si>
  <si>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</si>
  <si>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</si>
  <si>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</si>
  <si>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</si>
  <si>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</si>
  <si>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</si>
  <si>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</si>
  <si>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</si>
  <si>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</si>
  <si>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</si>
  <si>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</si>
  <si>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</si>
  <si>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</si>
  <si>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</si>
  <si>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</si>
  <si>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</si>
  <si>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</si>
  <si>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</si>
  <si>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</si>
  <si>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</si>
  <si>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</si>
  <si>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</si>
  <si>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</si>
  <si>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</si>
  <si>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</si>
  <si>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</si>
  <si>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</si>
  <si>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</si>
  <si>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</si>
  <si>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</si>
  <si>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</si>
  <si>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</si>
  <si>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</si>
  <si>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</si>
  <si>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</si>
  <si>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</si>
  <si>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</si>
  <si>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</si>
  <si>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</si>
  <si>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</si>
  <si>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</si>
  <si>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</si>
  <si>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</si>
  <si>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</si>
  <si>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</si>
  <si>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</si>
  <si>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</si>
  <si>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</si>
  <si>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</si>
  <si>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</si>
  <si>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</si>
  <si>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</si>
  <si>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</si>
  <si>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</si>
  <si>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</si>
  <si>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</si>
  <si>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</si>
  <si>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</si>
  <si>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</si>
  <si>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</si>
  <si>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</si>
  <si>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</si>
  <si>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</si>
  <si>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</si>
  <si>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</si>
  <si>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</si>
  <si>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</si>
  <si>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</si>
  <si>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</si>
  <si>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</si>
  <si>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</si>
  <si>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</si>
  <si>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</si>
  <si>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</si>
  <si>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</si>
  <si>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</si>
  <si>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</si>
  <si>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</si>
  <si>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</si>
  <si>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</si>
  <si>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</si>
  <si>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</si>
  <si>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</si>
  <si>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</si>
  <si>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</si>
  <si>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</si>
  <si>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</si>
  <si>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</si>
  <si>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</si>
  <si>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</si>
  <si>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</si>
  <si>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</si>
  <si>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</si>
  <si>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</si>
  <si>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</si>
  <si>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</si>
  <si>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</si>
  <si>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</si>
  <si>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</si>
  <si>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</si>
  <si>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</si>
  <si>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</si>
  <si>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</si>
  <si>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</si>
  <si>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</si>
  <si>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</si>
  <si>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</si>
  <si>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</si>
  <si>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</si>
  <si>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</si>
  <si>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</si>
  <si>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</si>
  <si>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</si>
  <si>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</si>
  <si>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</si>
  <si>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</si>
  <si>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</si>
  <si>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</si>
  <si>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</si>
  <si>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</si>
  <si>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</si>
  <si>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</si>
  <si>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</si>
  <si>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</si>
  <si>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</si>
  <si>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</si>
  <si>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</si>
  <si>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</si>
  <si>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</si>
  <si>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</si>
  <si>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</si>
  <si>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</si>
  <si>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</si>
  <si>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</si>
  <si>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</si>
  <si>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</si>
  <si>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</si>
  <si>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</si>
  <si>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</si>
  <si>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</si>
  <si>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</si>
  <si>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</si>
  <si>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</si>
  <si>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</si>
  <si>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</si>
  <si>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</si>
  <si>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</si>
  <si>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</si>
  <si>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</si>
  <si>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</si>
  <si>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</si>
  <si>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</si>
  <si>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</si>
  <si>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</si>
  <si>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</si>
  <si>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</si>
  <si>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</si>
  <si>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</si>
  <si>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</si>
  <si>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</si>
  <si>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</si>
  <si>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</si>
  <si>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</si>
  <si>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</si>
  <si>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</si>
  <si>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</si>
  <si>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</si>
  <si>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</si>
  <si>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</si>
  <si>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</si>
  <si>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</si>
  <si>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</si>
  <si>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</si>
  <si>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</si>
  <si>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</si>
  <si>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</si>
  <si>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</si>
  <si>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</si>
  <si>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</si>
  <si>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</si>
  <si>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</si>
  <si>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</si>
  <si>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</si>
  <si>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</si>
  <si>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</si>
  <si>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</si>
  <si>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</si>
  <si>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</si>
  <si>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</si>
  <si>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</si>
  <si>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</si>
  <si>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</si>
  <si>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</si>
  <si>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</si>
  <si>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</si>
  <si>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</si>
  <si>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</si>
  <si>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</si>
  <si>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</si>
  <si>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</si>
  <si>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</si>
  <si>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</si>
  <si>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</si>
  <si>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</si>
  <si>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</si>
  <si>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</si>
  <si>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</si>
  <si>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</si>
  <si>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</si>
  <si>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</si>
  <si>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</si>
  <si>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</si>
  <si>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</si>
  <si>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</si>
  <si>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</si>
  <si>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</si>
  <si>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</si>
  <si>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</si>
  <si>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</si>
  <si>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</si>
  <si>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</si>
  <si>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</si>
  <si>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</si>
  <si>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</si>
  <si>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</si>
  <si>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</si>
  <si>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</si>
  <si>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</si>
  <si>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</si>
  <si>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</si>
  <si>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</si>
  <si>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</si>
  <si>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</si>
  <si>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</si>
  <si>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</si>
  <si>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</si>
  <si>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</si>
  <si>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</si>
  <si>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</si>
  <si>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</si>
  <si>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</si>
  <si>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</si>
  <si>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</si>
  <si>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</si>
  <si>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</si>
  <si>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</si>
  <si>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</si>
  <si>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</si>
  <si>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</si>
  <si>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</si>
  <si>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</si>
  <si>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</si>
  <si>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</si>
  <si>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</si>
  <si>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</si>
  <si>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</si>
  <si>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</si>
  <si>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</si>
  <si>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</si>
  <si>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</si>
  <si>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</si>
  <si>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</si>
  <si>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</si>
  <si>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</si>
  <si>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</si>
  <si>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</si>
  <si>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</si>
  <si>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</si>
  <si>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</si>
  <si>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</si>
  <si>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</si>
  <si>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</si>
  <si>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</si>
  <si>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</si>
  <si>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</si>
  <si>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</si>
  <si>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</si>
  <si>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</si>
  <si>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</si>
  <si>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</si>
  <si>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</si>
  <si>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</si>
  <si>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</si>
  <si>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</si>
  <si>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</si>
  <si>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</si>
  <si>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</si>
  <si>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</si>
  <si>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</si>
  <si>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</si>
  <si>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</si>
  <si>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</si>
  <si>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</si>
  <si>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</si>
  <si>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</si>
  <si>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</si>
  <si>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</si>
  <si>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</si>
  <si>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</si>
  <si>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</si>
  <si>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</si>
  <si>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</si>
  <si>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</si>
  <si>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</si>
  <si>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</si>
  <si>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</si>
  <si>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</si>
  <si>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</si>
  <si>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</si>
  <si>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</si>
  <si>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</si>
  <si>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</si>
  <si>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</si>
  <si>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</si>
  <si>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</si>
  <si>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</si>
  <si>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</si>
  <si>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</si>
  <si>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</si>
  <si>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</si>
  <si>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</si>
  <si>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</si>
  <si>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</si>
  <si>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</si>
  <si>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</si>
  <si>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</si>
  <si>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</si>
  <si>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</si>
  <si>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</si>
  <si>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</si>
  <si>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</si>
  <si>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</si>
  <si>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</si>
  <si>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</si>
  <si>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</si>
  <si>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</si>
  <si>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</si>
  <si>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</si>
  <si>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</si>
  <si>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</si>
  <si>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</si>
  <si>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</si>
  <si>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</si>
  <si>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</si>
  <si>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</si>
  <si>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</si>
  <si>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</si>
  <si>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</si>
  <si>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</si>
  <si>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</si>
  <si>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</si>
  <si>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</si>
  <si>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</si>
  <si>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</si>
  <si>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</si>
  <si>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</si>
  <si>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</si>
  <si>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</si>
  <si>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</si>
  <si>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</si>
  <si>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</si>
  <si>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</si>
  <si>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</si>
  <si>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</si>
  <si>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</si>
  <si>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</si>
  <si>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</si>
  <si>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</si>
  <si>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</si>
  <si>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</si>
  <si>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</si>
  <si>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</si>
  <si>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</si>
  <si>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</si>
  <si>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</si>
  <si>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</si>
  <si>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</si>
  <si>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</si>
  <si>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</si>
  <si>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</si>
  <si>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</si>
  <si>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</si>
  <si>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</si>
  <si>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</si>
  <si>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</si>
  <si>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</si>
  <si>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</si>
  <si>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</si>
  <si>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</si>
  <si>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</si>
  <si>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</si>
  <si>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</si>
  <si>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</si>
  <si>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</si>
  <si>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</si>
  <si>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</si>
  <si>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</si>
  <si>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</si>
  <si>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</si>
  <si>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</si>
  <si>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</si>
  <si>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</si>
  <si>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</si>
  <si>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</si>
  <si>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</si>
  <si>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</si>
  <si>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</si>
  <si>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</si>
  <si>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</si>
  <si>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</si>
  <si>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</si>
  <si>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</si>
  <si>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</si>
  <si>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</si>
  <si>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</si>
  <si>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</si>
  <si>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</si>
  <si>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</si>
  <si>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</si>
  <si>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</si>
  <si>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</si>
  <si>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</si>
  <si>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</si>
  <si>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</si>
  <si>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</si>
  <si>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</si>
  <si>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</si>
  <si>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</si>
  <si>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</si>
  <si>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</si>
  <si>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</si>
  <si>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</si>
  <si>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</si>
  <si>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</si>
  <si>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</si>
  <si>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</si>
  <si>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</si>
  <si>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</si>
  <si>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</si>
  <si>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</si>
  <si>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</si>
  <si>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</si>
  <si>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</si>
  <si>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</si>
  <si>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</si>
  <si>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</si>
  <si>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</si>
  <si>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</si>
  <si>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</si>
  <si>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</si>
  <si>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</si>
  <si>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</si>
  <si>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</si>
  <si>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</si>
  <si>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</si>
  <si>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</si>
  <si>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</si>
  <si>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</si>
  <si>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</si>
  <si>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</si>
  <si>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</si>
  <si>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</si>
  <si>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</si>
  <si>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</si>
  <si>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</si>
  <si>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</si>
  <si>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</si>
  <si>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</si>
  <si>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</si>
  <si>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</si>
  <si>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</si>
  <si>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</si>
  <si>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</si>
  <si>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</si>
  <si>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</si>
  <si>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</si>
  <si>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</si>
  <si>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</si>
  <si>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</si>
  <si>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</si>
  <si>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</si>
  <si>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</si>
  <si>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</si>
  <si>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</si>
  <si>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</si>
  <si>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</si>
  <si>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</si>
  <si>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</si>
  <si>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</si>
  <si>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</si>
  <si>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</si>
  <si>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</si>
  <si>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</si>
  <si>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</si>
  <si>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</si>
  <si>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</si>
  <si>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</si>
  <si>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</si>
  <si>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</si>
  <si>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</si>
  <si>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</si>
  <si>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</si>
  <si>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</si>
  <si>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</si>
  <si>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</si>
  <si>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</si>
  <si>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</si>
  <si>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</si>
  <si>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</si>
  <si>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</si>
  <si>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</si>
  <si>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</si>
  <si>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</si>
  <si>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</si>
  <si>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</si>
  <si>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</si>
  <si>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</si>
  <si>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</si>
  <si>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</si>
  <si>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</si>
  <si>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</si>
  <si>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</si>
  <si>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</si>
  <si>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</si>
  <si>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</si>
  <si>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</si>
  <si>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</si>
  <si>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</si>
  <si>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</si>
  <si>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</si>
  <si>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</si>
  <si>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</si>
  <si>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</si>
  <si>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</si>
  <si>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</si>
  <si>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</si>
  <si>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</si>
  <si>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</si>
  <si>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</si>
  <si>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</si>
  <si>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</si>
  <si>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</si>
  <si>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</si>
  <si>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</si>
  <si>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</si>
  <si>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</si>
  <si>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</si>
  <si>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</si>
  <si>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</si>
  <si>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</si>
  <si>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</si>
  <si>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</si>
  <si>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</si>
  <si>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</si>
  <si>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</si>
  <si>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</si>
  <si>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</si>
  <si>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</si>
  <si>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</si>
  <si>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</si>
  <si>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</si>
  <si>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</si>
  <si>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</si>
  <si>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</si>
  <si>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</si>
  <si>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</si>
  <si>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</si>
  <si>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</si>
  <si>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</si>
  <si>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</si>
  <si>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</si>
  <si>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</si>
  <si>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</si>
  <si>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</si>
  <si>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</si>
  <si>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</si>
  <si>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</si>
  <si>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</si>
  <si>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</si>
  <si>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</si>
  <si>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</si>
  <si>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</si>
  <si>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</si>
  <si>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</si>
  <si>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</si>
  <si>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</si>
  <si>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</si>
  <si>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</si>
  <si>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</si>
  <si>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</si>
  <si>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</si>
  <si>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</si>
  <si>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</si>
  <si>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</si>
  <si>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</si>
  <si>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</si>
  <si>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</si>
  <si>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</si>
  <si>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</si>
  <si>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</si>
  <si>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</si>
  <si>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</si>
  <si>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</si>
  <si>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</si>
  <si>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</si>
  <si>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</si>
  <si>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</si>
  <si>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</si>
  <si>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</si>
  <si>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</si>
  <si>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</si>
  <si>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</si>
  <si>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</si>
  <si>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</si>
  <si>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</si>
  <si>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</si>
  <si>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</si>
  <si>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</si>
  <si>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</si>
  <si>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</si>
  <si>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</si>
  <si>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</si>
  <si>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</si>
  <si>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</si>
  <si>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</si>
  <si>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</si>
  <si>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</si>
  <si>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</si>
  <si>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</si>
  <si>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</si>
  <si>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</si>
  <si>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</si>
  <si>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</si>
  <si>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</si>
  <si>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</si>
  <si>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</si>
  <si>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</si>
  <si>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</si>
  <si>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</si>
  <si>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</si>
  <si>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</si>
  <si>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</si>
  <si>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</si>
  <si>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</si>
  <si>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</si>
  <si>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</si>
  <si>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</si>
  <si>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</si>
  <si>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</si>
  <si>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</si>
  <si>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</si>
  <si>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</si>
  <si>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</si>
  <si>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</si>
  <si>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</si>
  <si>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</si>
  <si>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</si>
  <si>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</si>
  <si>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</si>
  <si>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</si>
  <si>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</si>
  <si>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</si>
  <si>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</si>
  <si>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</si>
  <si>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</si>
  <si>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</si>
  <si>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</si>
  <si>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</si>
  <si>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</si>
  <si>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</si>
  <si>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</si>
  <si>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</si>
  <si>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</si>
  <si>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</si>
  <si>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</si>
  <si>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</si>
  <si>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</si>
  <si>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</si>
  <si>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</si>
  <si>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</si>
  <si>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</si>
  <si>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</si>
  <si>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</si>
  <si>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</si>
  <si>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</si>
  <si>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</si>
  <si>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</si>
  <si>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</si>
  <si>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</si>
  <si>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</si>
  <si>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</si>
  <si>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</si>
  <si>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</si>
  <si>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</si>
  <si>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</si>
  <si>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</si>
  <si>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</si>
  <si>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</si>
  <si>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</si>
  <si>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</si>
  <si>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</si>
  <si>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</si>
  <si>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</si>
  <si>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</si>
  <si>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</si>
  <si>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</si>
  <si>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</si>
  <si>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</si>
  <si>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</si>
  <si>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</si>
  <si>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</si>
  <si>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</si>
  <si>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</si>
  <si>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</si>
  <si>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</si>
  <si>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</si>
  <si>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</si>
  <si>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</si>
  <si>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</si>
  <si>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</si>
  <si>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</si>
  <si>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</si>
  <si>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</si>
  <si>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</si>
  <si>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</si>
  <si>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</si>
  <si>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</si>
  <si>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</si>
  <si>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</si>
  <si>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</si>
  <si>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</si>
  <si>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</si>
  <si>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</si>
  <si>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</si>
  <si>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</si>
  <si>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</si>
  <si>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</si>
  <si>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</si>
  <si>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</si>
  <si>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</si>
  <si>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</si>
  <si>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</si>
  <si>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</si>
  <si>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</si>
  <si>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</si>
  <si>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</si>
  <si>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</si>
  <si>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</si>
  <si>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</si>
  <si>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</si>
  <si>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</si>
  <si>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</si>
  <si>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</si>
  <si>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</si>
  <si>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</si>
  <si>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</si>
  <si>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</si>
  <si>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</si>
  <si>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</si>
  <si>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</si>
  <si>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</si>
  <si>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</si>
  <si>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</si>
  <si>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</si>
  <si>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</si>
  <si>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</si>
  <si>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</si>
  <si>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</si>
  <si>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</si>
  <si>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</si>
  <si>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</si>
  <si>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</si>
  <si>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</si>
  <si>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</si>
  <si>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</si>
  <si>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</si>
  <si>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</si>
  <si>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</si>
  <si>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</si>
  <si>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</si>
  <si>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</si>
  <si>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</si>
  <si>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</si>
  <si>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</si>
  <si>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</si>
  <si>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</si>
  <si>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</si>
  <si>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</si>
  <si>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</si>
  <si>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</si>
  <si>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</si>
  <si>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</si>
  <si>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</si>
  <si>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</si>
  <si>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</si>
  <si>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</si>
  <si>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</si>
  <si>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</si>
  <si>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</si>
  <si>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</si>
  <si>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</si>
  <si>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</si>
  <si>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</si>
  <si>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</si>
  <si>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</si>
  <si>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</si>
  <si>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</si>
  <si>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</si>
  <si>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</si>
  <si>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</si>
  <si>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</si>
  <si>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</si>
  <si>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</si>
  <si>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</si>
  <si>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</si>
  <si>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</si>
  <si>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</si>
  <si>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</si>
  <si>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</si>
  <si>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</si>
  <si>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</si>
  <si>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</si>
  <si>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</si>
  <si>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</si>
  <si>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</si>
  <si>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</si>
  <si>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</si>
  <si>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</si>
  <si>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</si>
  <si>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</si>
  <si>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</si>
  <si>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</si>
  <si>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</si>
  <si>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</si>
  <si>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</si>
  <si>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</si>
  <si>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</si>
  <si>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</si>
  <si>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</si>
  <si>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</si>
  <si>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</si>
  <si>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</si>
  <si>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</si>
  <si>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</si>
  <si>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</si>
  <si>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</si>
  <si>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</si>
  <si>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</si>
  <si>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</si>
  <si>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</si>
  <si>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</si>
  <si>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</si>
  <si>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</si>
  <si>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</si>
  <si>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</si>
  <si>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</si>
  <si>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</si>
  <si>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</si>
  <si>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</si>
  <si>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</si>
  <si>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</si>
  <si>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</si>
  <si>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</si>
  <si>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</si>
  <si>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</si>
  <si>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</si>
  <si>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</si>
  <si>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</si>
  <si>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</si>
  <si>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</si>
  <si>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</si>
  <si>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</si>
  <si>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</si>
  <si>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</si>
  <si>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</si>
  <si>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</si>
  <si>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</si>
  <si>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</si>
  <si>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</si>
  <si>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</si>
  <si>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</si>
  <si>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</si>
  <si>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</si>
  <si>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</si>
  <si>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</si>
  <si>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</si>
  <si>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</si>
  <si>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</si>
  <si>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</si>
  <si>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</si>
  <si>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</si>
  <si>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</si>
  <si>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</si>
  <si>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</si>
  <si>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</si>
  <si>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</si>
  <si>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</si>
  <si>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</si>
  <si>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</si>
  <si>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</si>
  <si>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</si>
  <si>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</si>
  <si>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</si>
  <si>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</si>
  <si>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</si>
  <si>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</si>
  <si>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</si>
  <si>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</si>
  <si>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</si>
  <si>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</si>
  <si>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</si>
  <si>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</si>
  <si>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</si>
  <si>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</si>
  <si>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</si>
  <si>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</si>
  <si>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</si>
  <si>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</si>
  <si>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</si>
  <si>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</si>
  <si>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</si>
  <si>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</si>
  <si>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</si>
  <si>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</si>
  <si>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</si>
  <si>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</si>
  <si>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</si>
  <si>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</si>
  <si>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</si>
  <si>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</si>
  <si>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</si>
  <si>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</si>
  <si>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</si>
  <si>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</si>
  <si>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</si>
  <si>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</si>
  <si>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</si>
  <si>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</si>
  <si>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</si>
  <si>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</si>
  <si>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</si>
  <si>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</si>
  <si>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</si>
  <si>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</si>
  <si>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</si>
  <si>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</si>
  <si>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</si>
  <si>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</si>
  <si>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</si>
  <si>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</si>
  <si>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</si>
  <si>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</si>
  <si>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</si>
  <si>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</si>
  <si>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</si>
  <si>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</si>
  <si>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</si>
  <si>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</si>
  <si>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</si>
  <si>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</si>
  <si>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</si>
  <si>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</si>
  <si>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</si>
  <si>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</si>
  <si>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</si>
  <si>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</si>
  <si>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</si>
  <si>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</si>
  <si>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</si>
  <si>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</si>
  <si>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</si>
  <si>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</si>
  <si>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</si>
  <si>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</si>
  <si>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</si>
  <si>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</si>
  <si>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</si>
  <si>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</si>
  <si>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</si>
  <si>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</si>
  <si>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</si>
  <si>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</si>
  <si>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</si>
  <si>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</si>
  <si>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</si>
  <si>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</si>
  <si>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</si>
  <si>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</si>
  <si>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</si>
  <si>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</si>
  <si>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</si>
  <si>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</si>
  <si>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</si>
  <si>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</si>
  <si>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</si>
  <si>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</si>
  <si>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</si>
  <si>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</si>
  <si>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</si>
  <si>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</si>
  <si>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</si>
  <si>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</si>
  <si>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</si>
  <si>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</si>
  <si>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</si>
  <si>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</si>
  <si>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</si>
  <si>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</si>
  <si>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</si>
  <si>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</si>
  <si>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</si>
  <si>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</si>
  <si>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</si>
  <si>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</si>
  <si>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</si>
  <si>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</si>
  <si>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</si>
  <si>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</si>
  <si>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</si>
  <si>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</si>
  <si>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</si>
  <si>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</si>
  <si>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</si>
  <si>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</si>
  <si>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</si>
  <si>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</si>
  <si>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</si>
  <si>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</si>
  <si>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</si>
  <si>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</si>
  <si>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</si>
  <si>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</si>
  <si>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</si>
  <si>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</si>
  <si>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</si>
  <si>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</si>
  <si>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</si>
  <si>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</si>
  <si>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</si>
  <si>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</si>
  <si>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</si>
  <si>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</si>
  <si>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</si>
  <si>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</si>
  <si>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</si>
  <si>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</si>
  <si>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</si>
  <si>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</si>
  <si>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</si>
  <si>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</si>
  <si>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</si>
  <si>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</si>
  <si>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</si>
  <si>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</si>
  <si>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</si>
  <si>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</si>
  <si>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</si>
  <si>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</si>
  <si>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</si>
  <si>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</si>
  <si>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</si>
  <si>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</si>
  <si>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</si>
  <si>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</si>
  <si>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</si>
  <si>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</si>
  <si>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</si>
  <si>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</si>
  <si>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</si>
  <si>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</si>
  <si>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</si>
  <si>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</si>
  <si>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</si>
  <si>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</si>
  <si>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</si>
  <si>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</si>
  <si>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</si>
  <si>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</si>
  <si>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</si>
  <si>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</si>
  <si>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</si>
  <si>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</si>
  <si>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</si>
  <si>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</si>
  <si>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</si>
  <si>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</si>
  <si>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</si>
  <si>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</si>
  <si>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</si>
  <si>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</si>
  <si>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</si>
  <si>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</si>
  <si>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</si>
  <si>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</si>
  <si>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</si>
  <si>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</si>
  <si>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</si>
  <si>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</si>
  <si>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</si>
  <si>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</si>
  <si>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</si>
  <si>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</si>
  <si>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</si>
  <si>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</si>
  <si>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</si>
  <si>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</si>
  <si>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</si>
  <si>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</si>
  <si>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</si>
  <si>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</si>
  <si>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</si>
  <si>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</si>
  <si>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</si>
  <si>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</si>
  <si>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</si>
  <si>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</si>
  <si>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</si>
  <si>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</si>
  <si>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</si>
  <si>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</si>
  <si>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</si>
  <si>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</si>
  <si>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</si>
  <si>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</si>
  <si>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</si>
  <si>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</si>
  <si>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</si>
  <si>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</si>
  <si>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</si>
  <si>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</si>
  <si>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</si>
  <si>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</si>
  <si>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</si>
  <si>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</si>
  <si>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</si>
  <si>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</si>
  <si>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</si>
  <si>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</si>
  <si>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</si>
  <si>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</si>
  <si>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</si>
  <si>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</si>
  <si>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</si>
  <si>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</si>
  <si>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</si>
  <si>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</si>
  <si>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</si>
  <si>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</si>
  <si>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</si>
  <si>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</si>
  <si>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</si>
  <si>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</si>
  <si>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</si>
  <si>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</si>
  <si>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</si>
  <si>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</si>
  <si>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</si>
  <si>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</si>
  <si>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</si>
  <si>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</si>
  <si>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</si>
  <si>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</si>
  <si>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</si>
  <si>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</si>
  <si>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</si>
  <si>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</si>
  <si>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</si>
  <si>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</si>
  <si>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</si>
  <si>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</si>
  <si>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</si>
  <si>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</si>
  <si>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</si>
  <si>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</si>
  <si>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</si>
  <si>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</si>
  <si>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</si>
  <si>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</si>
  <si>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</si>
  <si>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</si>
  <si>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</si>
  <si>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</si>
  <si>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</si>
  <si>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</si>
  <si>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</si>
  <si>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</si>
  <si>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</si>
  <si>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</si>
  <si>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</si>
  <si>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</si>
  <si>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</si>
  <si>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</si>
  <si>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</si>
  <si>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</si>
  <si>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</si>
  <si>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</si>
  <si>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</si>
  <si>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</si>
  <si>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</si>
  <si>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</si>
  <si>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</si>
  <si>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</si>
  <si>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</si>
  <si>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</si>
  <si>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</si>
  <si>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</si>
  <si>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</si>
  <si>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</si>
  <si>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</si>
  <si>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</si>
  <si>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</si>
  <si>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</si>
  <si>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</si>
  <si>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</si>
  <si>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</si>
  <si>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</si>
  <si>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</si>
  <si>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</si>
  <si>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</si>
  <si>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</si>
  <si>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</si>
  <si>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</si>
  <si>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</si>
  <si>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</si>
  <si>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</si>
  <si>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</si>
  <si>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</si>
  <si>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</si>
  <si>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</si>
  <si>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</si>
  <si>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</si>
  <si>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</si>
  <si>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</si>
  <si>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</si>
  <si>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</si>
  <si>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</si>
  <si>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</si>
  <si>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</si>
  <si>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</si>
  <si>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</si>
  <si>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</si>
  <si>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</si>
  <si>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</si>
  <si>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</si>
  <si>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</si>
  <si>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</si>
  <si>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</si>
  <si>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</si>
  <si>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</si>
  <si>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</si>
  <si>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</si>
  <si>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</si>
  <si>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</si>
  <si>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</si>
  <si>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</si>
  <si>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</si>
  <si>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</si>
  <si>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</si>
  <si>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</si>
  <si>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</si>
  <si>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</si>
  <si>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</si>
  <si>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</si>
  <si>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</si>
  <si>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</si>
  <si>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</si>
  <si>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</si>
  <si>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</si>
  <si>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</si>
  <si>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</si>
  <si>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</si>
  <si>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</si>
  <si>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</si>
  <si>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</si>
  <si>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</si>
  <si>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</si>
  <si>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</si>
  <si>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</si>
  <si>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</si>
  <si>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</si>
  <si>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</si>
  <si>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</si>
  <si>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</si>
  <si>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</si>
  <si>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</si>
  <si>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</si>
  <si>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</si>
  <si>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</si>
  <si>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</si>
  <si>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</si>
  <si>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</si>
  <si>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</si>
  <si>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</si>
  <si>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</si>
  <si>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</si>
  <si>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</si>
  <si>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</si>
  <si>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</si>
  <si>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</si>
  <si>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</si>
  <si>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</si>
  <si>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</si>
  <si>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</si>
  <si>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</si>
  <si>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</si>
  <si>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</si>
  <si>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</si>
  <si>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</si>
  <si>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</si>
  <si>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</si>
  <si>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</si>
  <si>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</si>
  <si>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</si>
  <si>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</si>
  <si>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</si>
  <si>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</si>
  <si>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</si>
  <si>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</si>
  <si>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</si>
  <si>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</si>
  <si>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</si>
  <si>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</si>
  <si>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</si>
  <si>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</si>
  <si>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</si>
  <si>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</si>
  <si>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</si>
  <si>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</si>
  <si>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</si>
  <si>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</si>
  <si>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</si>
  <si>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</si>
  <si>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</si>
  <si>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</si>
  <si>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</si>
  <si>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</si>
  <si>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</si>
  <si>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</si>
  <si>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</si>
  <si>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</si>
  <si>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</si>
  <si>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</si>
  <si>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</si>
  <si>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</si>
  <si>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</si>
  <si>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</si>
  <si>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</si>
  <si>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</si>
  <si>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</si>
  <si>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</si>
  <si>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</si>
  <si>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</si>
  <si>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</si>
  <si>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</si>
  <si>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</si>
  <si>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</si>
  <si>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</si>
  <si>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</si>
  <si>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</si>
  <si>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</si>
  <si>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</si>
  <si>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</si>
  <si>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</si>
  <si>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</si>
  <si>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</si>
  <si>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</si>
  <si>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</si>
  <si>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</si>
  <si>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</si>
  <si>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</si>
  <si>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</si>
  <si>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</si>
  <si>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</si>
  <si>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</si>
  <si>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</si>
  <si>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</si>
  <si>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</si>
  <si>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</si>
  <si>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</si>
  <si>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</si>
  <si>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</si>
  <si>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</si>
  <si>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</si>
  <si>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</si>
  <si>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</si>
  <si>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</si>
  <si>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</si>
  <si>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</si>
  <si>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</si>
  <si>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</si>
  <si>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</si>
  <si>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</si>
  <si>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</si>
  <si>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</si>
  <si>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</si>
  <si>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</si>
  <si>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</si>
  <si>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</si>
  <si>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</si>
  <si>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</si>
  <si>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</si>
  <si>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</si>
  <si>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</si>
  <si>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</si>
  <si>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</si>
  <si>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</si>
  <si>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</si>
  <si>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</si>
  <si>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</si>
  <si>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</si>
  <si>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</si>
  <si>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</si>
  <si>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</si>
  <si>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</si>
  <si>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</si>
  <si>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</si>
  <si>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</si>
  <si>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</si>
  <si>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</si>
  <si>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</si>
  <si>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</si>
  <si>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</si>
  <si>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</si>
  <si>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</si>
  <si>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</si>
  <si>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</si>
  <si>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</si>
  <si>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</si>
  <si>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</si>
  <si>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</si>
  <si>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</si>
  <si>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</si>
  <si>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</si>
  <si>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</si>
  <si>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</si>
  <si>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</si>
  <si>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</si>
  <si>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</si>
  <si>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</si>
  <si>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</si>
  <si>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</si>
  <si>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</si>
  <si>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</si>
  <si>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</si>
  <si>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</si>
  <si>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</si>
  <si>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</si>
  <si>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</si>
  <si>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</si>
  <si>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</si>
  <si>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</si>
  <si>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</si>
  <si>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</si>
  <si>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</si>
  <si>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</si>
  <si>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</si>
  <si>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</si>
  <si>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</si>
  <si>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</si>
  <si>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</si>
  <si>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</si>
  <si>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</si>
  <si>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</si>
  <si>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</si>
  <si>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</si>
  <si>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</si>
  <si>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</si>
  <si>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</si>
  <si>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</si>
  <si>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</si>
  <si>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</si>
  <si>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</si>
  <si>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</si>
  <si>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</si>
  <si>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</si>
  <si>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</si>
  <si>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</si>
  <si>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</si>
  <si>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</si>
  <si>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</si>
  <si>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</si>
  <si>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</si>
  <si>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</si>
  <si>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</si>
  <si>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</si>
  <si>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</si>
  <si>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</si>
  <si>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</si>
  <si>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</si>
  <si>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</si>
  <si>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</si>
  <si>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</si>
  <si>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</si>
  <si>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</si>
  <si>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</si>
  <si>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</si>
  <si>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</si>
  <si>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</si>
  <si>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</si>
  <si>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</si>
  <si>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</si>
  <si>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</si>
  <si>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</si>
  <si>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</si>
  <si>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</si>
  <si>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</si>
  <si>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</si>
  <si>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</si>
  <si>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</si>
  <si>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</si>
  <si>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</si>
  <si>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</si>
  <si>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</si>
  <si>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</si>
  <si>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</si>
  <si>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</si>
  <si>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</si>
  <si>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</si>
  <si>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</si>
  <si>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</si>
  <si>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</si>
  <si>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</si>
  <si>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</si>
  <si>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</si>
  <si>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</si>
  <si>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</si>
  <si>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</si>
  <si>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</si>
  <si>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</si>
  <si>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</si>
  <si>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</si>
  <si>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</si>
  <si>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</si>
  <si>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</si>
  <si>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</si>
  <si>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</si>
  <si>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</si>
  <si>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</si>
  <si>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</si>
  <si>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</si>
  <si>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</si>
  <si>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</si>
  <si>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</si>
  <si>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</si>
  <si>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</si>
  <si>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</si>
  <si>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</si>
  <si>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</si>
  <si>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</si>
  <si>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</si>
  <si>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</si>
  <si>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</si>
  <si>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</si>
  <si>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</si>
  <si>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</si>
  <si>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</si>
  <si>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</si>
  <si>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</si>
  <si>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</si>
  <si>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</si>
  <si>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</si>
  <si>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</si>
  <si>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</si>
  <si>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</si>
  <si>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</si>
  <si>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</si>
  <si>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</si>
  <si>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</si>
  <si>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</si>
  <si>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</si>
  <si>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</si>
  <si>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</si>
  <si>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</si>
  <si>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</si>
  <si>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</si>
  <si>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</si>
  <si>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</si>
  <si>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</si>
  <si>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</si>
  <si>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</si>
  <si>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</si>
  <si>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</si>
  <si>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</si>
  <si>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</si>
  <si>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</si>
  <si>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</si>
  <si>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</si>
  <si>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</si>
  <si>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</si>
  <si>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</si>
  <si>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</si>
  <si>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</si>
  <si>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</si>
  <si>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</si>
  <si>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</si>
  <si>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</si>
  <si>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</si>
  <si>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</si>
  <si>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</si>
  <si>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</si>
  <si>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</si>
  <si>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</si>
  <si>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</si>
  <si>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</si>
  <si>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</si>
  <si>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</si>
  <si>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</si>
  <si>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</si>
  <si>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</si>
  <si>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</si>
  <si>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</si>
  <si>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</si>
  <si>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</si>
  <si>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</si>
  <si>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</si>
  <si>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</si>
  <si>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</si>
  <si>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</si>
  <si>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</si>
  <si>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</si>
  <si>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</si>
  <si>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</si>
  <si>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</si>
  <si>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</si>
  <si>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</si>
  <si>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</si>
  <si>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</si>
  <si>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</si>
  <si>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</si>
  <si>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</si>
  <si>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</si>
  <si>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</si>
  <si>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</si>
  <si>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</si>
  <si>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</si>
  <si>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</si>
  <si>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</si>
  <si>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</si>
  <si>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</si>
  <si>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</si>
  <si>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</si>
  <si>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</si>
  <si>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</si>
  <si>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</si>
  <si>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</si>
  <si>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</si>
  <si>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</si>
  <si>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</si>
  <si>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</si>
  <si>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</si>
  <si>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</si>
  <si>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</si>
  <si>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</si>
  <si>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</si>
  <si>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</si>
  <si>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</si>
  <si>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</si>
  <si>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</si>
  <si>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</si>
  <si>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</si>
  <si>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</si>
  <si>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</si>
  <si>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</si>
  <si>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</si>
  <si>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</si>
  <si>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</si>
  <si>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</si>
  <si>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</si>
  <si>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</si>
  <si>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</si>
  <si>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</si>
  <si>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</si>
  <si>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</si>
  <si>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</si>
  <si>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</si>
  <si>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</si>
  <si>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</si>
  <si>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</si>
  <si>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</si>
  <si>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</si>
  <si>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</si>
  <si>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</si>
  <si>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</si>
  <si>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</si>
  <si>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</si>
  <si>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</si>
  <si>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</si>
  <si>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</si>
  <si>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</si>
  <si>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</si>
  <si>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</si>
  <si>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</si>
  <si>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</si>
  <si>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</si>
  <si>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</si>
  <si>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</si>
  <si>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</si>
  <si>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</si>
  <si>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</si>
  <si>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</si>
  <si>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</si>
  <si>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</si>
  <si>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</si>
  <si>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</si>
  <si>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</si>
  <si>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</si>
  <si>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</si>
  <si>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</si>
  <si>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</si>
  <si>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</si>
  <si>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</si>
  <si>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</si>
  <si>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</si>
  <si>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</si>
  <si>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</si>
  <si>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</si>
  <si>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</si>
  <si>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</si>
  <si>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</si>
  <si>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</si>
  <si>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</si>
  <si>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</si>
  <si>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</si>
  <si>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</si>
  <si>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</si>
  <si>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</si>
  <si>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</si>
  <si>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</si>
  <si>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</si>
  <si>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</si>
  <si>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</si>
  <si>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</si>
  <si>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</si>
  <si>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</si>
  <si>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</si>
  <si>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</si>
  <si>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</si>
  <si>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</si>
  <si>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</si>
  <si>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</si>
  <si>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</si>
  <si>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</si>
  <si>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</si>
  <si>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</si>
  <si>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</si>
  <si>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</si>
  <si>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</si>
  <si>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</si>
  <si>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</si>
  <si>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</si>
  <si>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</si>
  <si>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</si>
  <si>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</si>
  <si>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</si>
  <si>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</si>
  <si>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</si>
  <si>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</si>
  <si>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</si>
  <si>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</si>
  <si>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</si>
  <si>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</si>
  <si>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</si>
  <si>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</si>
  <si>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</si>
  <si>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</si>
  <si>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</si>
  <si>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</si>
  <si>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</si>
  <si>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</si>
  <si>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</si>
  <si>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</si>
  <si>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</si>
  <si>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</si>
  <si>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</si>
  <si>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</si>
  <si>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</si>
  <si>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</si>
  <si>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</si>
  <si>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</si>
  <si>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</si>
  <si>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</si>
  <si>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</si>
  <si>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</si>
  <si>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</si>
  <si>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</si>
  <si>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</si>
  <si>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</si>
  <si>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</si>
  <si>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</si>
  <si>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</si>
  <si>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</si>
  <si>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</si>
  <si>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</si>
  <si>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</si>
  <si>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</si>
  <si>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</si>
  <si>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</si>
  <si>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</si>
  <si>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</si>
  <si>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</si>
  <si>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</si>
  <si>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</si>
  <si>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</si>
  <si>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</si>
  <si>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</si>
  <si>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</si>
  <si>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</si>
  <si>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</si>
  <si>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</si>
  <si>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</si>
  <si>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</si>
  <si>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</si>
  <si>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</si>
  <si>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</si>
  <si>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</si>
  <si>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</si>
  <si>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</si>
  <si>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</si>
  <si>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</si>
  <si>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</si>
  <si>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</si>
  <si>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</si>
  <si>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</si>
  <si>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</si>
  <si>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</si>
  <si>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</si>
  <si>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</si>
  <si>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</si>
  <si>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</si>
  <si>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</si>
  <si>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</si>
  <si>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</si>
  <si>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</si>
  <si>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</si>
  <si>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</si>
  <si>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</si>
  <si>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</si>
  <si>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</si>
  <si>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</si>
  <si>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</si>
  <si>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</si>
  <si>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</si>
  <si>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</si>
  <si>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</si>
  <si>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</si>
  <si>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</si>
  <si>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</si>
  <si>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</si>
  <si>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</si>
  <si>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</si>
  <si>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</si>
  <si>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</si>
  <si>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</si>
  <si>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</si>
  <si>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</si>
  <si>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</si>
  <si>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</si>
  <si>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</si>
  <si>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</si>
  <si>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</si>
  <si>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</si>
  <si>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</si>
  <si>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</si>
  <si>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</si>
  <si>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</si>
  <si>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</si>
  <si>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</si>
  <si>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</si>
  <si>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</si>
  <si>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</si>
  <si>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</si>
  <si>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</si>
  <si>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</si>
  <si>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</si>
  <si>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</si>
  <si>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</si>
  <si>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</si>
  <si>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</si>
  <si>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</si>
  <si>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</si>
  <si>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</si>
  <si>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</si>
  <si>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</si>
  <si>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</si>
  <si>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</si>
  <si>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</si>
  <si>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</si>
  <si>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</si>
  <si>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</si>
  <si>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</si>
  <si>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</si>
  <si>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</si>
  <si>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</si>
  <si>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</si>
  <si>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</si>
  <si>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</si>
  <si>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</si>
  <si>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</si>
  <si>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</si>
  <si>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</si>
  <si>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</si>
  <si>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</si>
  <si>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</si>
  <si>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</si>
  <si>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</si>
  <si>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</si>
  <si>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</si>
  <si>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</si>
  <si>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</si>
  <si>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</si>
  <si>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</si>
  <si>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</si>
  <si>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</si>
  <si>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</si>
  <si>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</si>
  <si>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</si>
  <si>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</si>
  <si>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</si>
  <si>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</si>
  <si>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</si>
  <si>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</si>
  <si>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</si>
  <si>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</si>
  <si>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</si>
  <si>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</si>
  <si>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</si>
  <si>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</si>
  <si>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</si>
  <si>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</si>
  <si>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</si>
  <si>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</si>
  <si>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</si>
  <si>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</si>
  <si>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</si>
  <si>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</si>
  <si>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</si>
  <si>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</si>
  <si>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</si>
  <si>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</si>
  <si>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</si>
  <si>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</si>
  <si>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</si>
  <si>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</si>
  <si>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</si>
  <si>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</si>
  <si>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</si>
  <si>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</si>
  <si>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</si>
  <si>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</si>
  <si>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</si>
  <si>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</si>
  <si>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</si>
  <si>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</si>
  <si>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</si>
  <si>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</si>
  <si>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</si>
  <si>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</si>
  <si>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</si>
  <si>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</si>
  <si>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</si>
  <si>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</si>
  <si>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</si>
  <si>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</si>
  <si>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</si>
  <si>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</si>
  <si>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</si>
  <si>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</si>
  <si>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</si>
  <si>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</si>
  <si>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</si>
  <si>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</si>
  <si>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</si>
  <si>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</si>
  <si>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</si>
  <si>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</si>
  <si>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</si>
  <si>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</si>
  <si>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</si>
  <si>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</si>
  <si>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</si>
  <si>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</si>
  <si>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</si>
  <si>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</si>
  <si>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</si>
  <si>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</si>
  <si>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</si>
  <si>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</si>
  <si>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</si>
  <si>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</si>
  <si>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</si>
  <si>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</si>
  <si>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</si>
  <si>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</si>
  <si>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</si>
  <si>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</si>
  <si>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</si>
  <si>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</si>
  <si>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</si>
  <si>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</si>
  <si>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</si>
  <si>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</si>
  <si>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</si>
  <si>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</si>
  <si>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</si>
  <si>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</si>
  <si>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</si>
  <si>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</si>
  <si>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</si>
  <si>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</si>
  <si>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</si>
  <si>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</si>
  <si>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</si>
  <si>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</si>
  <si>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</si>
  <si>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</si>
  <si>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</si>
  <si>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</si>
  <si>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</si>
  <si>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</si>
  <si>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</si>
  <si>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</si>
  <si>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</si>
  <si>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</si>
  <si>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</si>
  <si>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</si>
  <si>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</si>
  <si>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</si>
  <si>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</si>
  <si>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</si>
  <si>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</si>
  <si>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</si>
  <si>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</si>
  <si>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</si>
  <si>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</si>
  <si>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</si>
  <si>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</si>
  <si>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</si>
  <si>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</si>
  <si>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</si>
  <si>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</si>
  <si>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</si>
  <si>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</si>
  <si>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</si>
  <si>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</si>
  <si>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</si>
  <si>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</si>
  <si>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</si>
  <si>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</si>
  <si>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</si>
  <si>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</si>
  <si>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</si>
  <si>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</si>
  <si>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</si>
  <si>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</si>
  <si>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</si>
  <si>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</si>
  <si>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</si>
  <si>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</si>
  <si>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</si>
  <si>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</si>
  <si>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</si>
  <si>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</si>
  <si>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</si>
  <si>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</si>
  <si>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</si>
  <si>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</si>
  <si>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</si>
  <si>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</si>
  <si>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</si>
  <si>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</si>
  <si>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</si>
  <si>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</si>
  <si>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</si>
  <si>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</si>
  <si>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</si>
  <si>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</si>
  <si>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</si>
  <si>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</si>
  <si>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</si>
  <si>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</si>
  <si>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</si>
  <si>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</si>
  <si>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</si>
  <si>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</si>
  <si>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</si>
  <si>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</si>
  <si>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</si>
  <si>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</si>
  <si>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</si>
  <si>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</si>
  <si>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</si>
  <si>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</si>
  <si>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</si>
  <si>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</si>
  <si>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</si>
  <si>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</si>
  <si>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</si>
  <si>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</si>
  <si>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</si>
  <si>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</si>
  <si>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</si>
  <si>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</si>
  <si>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</si>
  <si>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</si>
  <si>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</si>
  <si>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</si>
  <si>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</si>
  <si>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</si>
  <si>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</si>
  <si>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</si>
  <si>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</si>
  <si>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</si>
  <si>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</si>
  <si>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</si>
  <si>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</si>
  <si>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</si>
  <si>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</si>
  <si>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</si>
  <si>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</si>
  <si>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</si>
  <si>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</si>
  <si>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</si>
  <si>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</si>
  <si>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</si>
  <si>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</si>
  <si>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</si>
  <si>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</si>
  <si>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</si>
  <si>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</si>
  <si>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</si>
  <si>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</si>
  <si>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</si>
  <si>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</si>
  <si>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</si>
  <si>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</si>
  <si>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</si>
  <si>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</si>
  <si>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</si>
  <si>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</si>
  <si>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</si>
  <si>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</si>
  <si>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</si>
  <si>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</si>
  <si>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</si>
  <si>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</si>
  <si>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</si>
  <si>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</si>
  <si>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</si>
  <si>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</si>
  <si>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</si>
  <si>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</si>
  <si>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</si>
  <si>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</si>
  <si>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</si>
  <si>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</si>
  <si>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</si>
  <si>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</si>
  <si>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</si>
  <si>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</si>
  <si>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</si>
  <si>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</si>
  <si>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</si>
  <si>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</si>
  <si>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</si>
  <si>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</si>
  <si>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</si>
  <si>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</si>
  <si>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</si>
  <si>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</si>
  <si>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</si>
  <si>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</si>
  <si>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</si>
  <si>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</si>
  <si>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</si>
  <si>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</si>
  <si>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</si>
  <si>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</si>
  <si>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</si>
  <si>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</si>
  <si>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</si>
  <si>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</si>
  <si>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</si>
  <si>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</si>
  <si>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</si>
  <si>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</si>
  <si>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</si>
  <si>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</si>
  <si>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</si>
  <si>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</si>
  <si>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</si>
  <si>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</si>
  <si>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</si>
  <si>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</si>
  <si>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</si>
  <si>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</si>
  <si>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</si>
  <si>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</si>
  <si>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</si>
  <si>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</si>
  <si>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</si>
  <si>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</si>
  <si>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</si>
  <si>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</si>
  <si>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</si>
  <si>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</si>
  <si>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</si>
  <si>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</si>
  <si>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</si>
  <si>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</si>
  <si>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</si>
  <si>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</si>
  <si>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</si>
  <si>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</si>
  <si>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</si>
  <si>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</si>
  <si>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</si>
  <si>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</si>
  <si>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</si>
  <si>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</si>
  <si>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</si>
  <si>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</si>
  <si>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</si>
  <si>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</si>
  <si>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</si>
  <si>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</si>
  <si>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</si>
  <si>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</si>
  <si>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</si>
  <si>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</si>
  <si>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</si>
  <si>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</si>
  <si>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</si>
  <si>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</si>
  <si>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</si>
  <si>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</si>
  <si>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</si>
  <si>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</si>
  <si>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</si>
  <si>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</si>
  <si>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</si>
  <si>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</si>
  <si>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</si>
  <si>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</si>
  <si>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</si>
  <si>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</si>
  <si>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</si>
  <si>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</si>
  <si>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</si>
  <si>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</si>
  <si>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</si>
  <si>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</si>
  <si>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</si>
  <si>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</si>
  <si>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</si>
  <si>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</si>
  <si>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</si>
  <si>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</si>
  <si>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</si>
  <si>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</si>
  <si>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</si>
  <si>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</si>
  <si>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</si>
  <si>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</si>
  <si>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</si>
  <si>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</si>
  <si>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</si>
  <si>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</si>
  <si>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</si>
  <si>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</si>
  <si>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</si>
  <si>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</si>
  <si>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</si>
  <si>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</si>
  <si>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</si>
  <si>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</si>
  <si>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</si>
  <si>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</si>
  <si>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</si>
  <si>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</si>
  <si>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</si>
  <si>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</si>
  <si>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</si>
  <si>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</si>
  <si>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</si>
  <si>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</si>
  <si>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</si>
  <si>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</si>
  <si>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</si>
  <si>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</si>
  <si>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</si>
  <si>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</si>
  <si>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</si>
  <si>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</si>
  <si>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</si>
  <si>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</si>
  <si>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</si>
  <si>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</si>
  <si>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</si>
  <si>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</si>
  <si>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</si>
  <si>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</si>
  <si>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</si>
  <si>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</si>
  <si>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</si>
  <si>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</si>
  <si>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</si>
  <si>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</si>
  <si>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</si>
  <si>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</si>
  <si>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</si>
  <si>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</si>
  <si>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</si>
  <si>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</si>
  <si>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</si>
  <si>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</si>
  <si>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</si>
  <si>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</si>
  <si>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</si>
  <si>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</si>
  <si>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</si>
  <si>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</si>
  <si>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</si>
  <si>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</si>
  <si>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</si>
  <si>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</si>
  <si>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</si>
  <si>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</si>
  <si>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</si>
  <si>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</si>
  <si>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</si>
  <si>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</si>
  <si>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</si>
  <si>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</si>
  <si>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</si>
  <si>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</si>
  <si>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</si>
  <si>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</si>
  <si>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</si>
  <si>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</si>
  <si>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</si>
  <si>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</si>
  <si>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</si>
  <si>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</si>
  <si>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</si>
  <si>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</si>
  <si>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</si>
  <si>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</si>
  <si>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</si>
  <si>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</si>
  <si>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</si>
  <si>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</si>
  <si>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</si>
  <si>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</si>
  <si>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</si>
  <si>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</si>
  <si>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</si>
  <si>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</si>
  <si>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</si>
  <si>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</si>
  <si>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</si>
  <si>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</si>
  <si>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</si>
  <si>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</si>
  <si>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</si>
  <si>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</si>
  <si>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</si>
  <si>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</si>
  <si>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</si>
  <si>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</si>
  <si>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</si>
  <si>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</si>
  <si>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</si>
  <si>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</si>
  <si>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</si>
  <si>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</si>
  <si>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</si>
  <si>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</si>
  <si>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</si>
  <si>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</si>
  <si>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</si>
  <si>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</si>
  <si>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</si>
  <si>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</si>
  <si>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</si>
  <si>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</si>
  <si>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</si>
  <si>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</si>
  <si>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</si>
  <si>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</si>
  <si>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</si>
  <si>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</si>
  <si>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</si>
  <si>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</si>
  <si>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</si>
  <si>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</si>
  <si>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</si>
  <si>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</si>
  <si>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</si>
  <si>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</si>
  <si>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</si>
  <si>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</si>
  <si>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</si>
  <si>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</si>
  <si>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</si>
  <si>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</si>
  <si>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</si>
  <si>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</si>
  <si>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</si>
  <si>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</si>
  <si>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</si>
  <si>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</si>
  <si>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</si>
  <si>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</si>
  <si>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</si>
  <si>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</si>
  <si>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</si>
  <si>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</si>
  <si>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</si>
  <si>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</si>
  <si>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</si>
  <si>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</si>
  <si>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</si>
  <si>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</si>
  <si>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</si>
  <si>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</si>
  <si>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</si>
  <si>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</si>
  <si>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</si>
  <si>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</si>
  <si>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</si>
  <si>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</si>
  <si>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</si>
  <si>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</si>
  <si>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</si>
  <si>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</si>
  <si>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</si>
  <si>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</si>
  <si>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</si>
  <si>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</si>
  <si>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</si>
  <si>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</si>
  <si>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</si>
  <si>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</si>
  <si>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</si>
  <si>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</si>
  <si>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</si>
  <si>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</si>
  <si>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</si>
  <si>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</si>
  <si>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</si>
  <si>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</si>
  <si>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</si>
  <si>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</si>
  <si>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</si>
  <si>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</si>
  <si>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</si>
  <si>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</si>
  <si>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</si>
  <si>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</si>
  <si>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</si>
  <si>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</si>
  <si>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</si>
  <si>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</si>
  <si>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</si>
  <si>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</si>
  <si>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</si>
  <si>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</si>
  <si>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</si>
  <si>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</si>
  <si>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</si>
  <si>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</si>
  <si>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</si>
  <si>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</si>
  <si>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</si>
  <si>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</si>
  <si>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</si>
  <si>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</si>
  <si>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</si>
  <si>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</si>
  <si>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</si>
  <si>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</si>
  <si>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</si>
  <si>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</si>
  <si>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</si>
  <si>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</si>
  <si>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</si>
  <si>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</si>
  <si>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</si>
  <si>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</si>
  <si>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</si>
  <si>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</si>
  <si>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</si>
  <si>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</si>
  <si>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</si>
  <si>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</si>
  <si>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</si>
  <si>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</si>
  <si>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</si>
  <si>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</si>
  <si>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</si>
  <si>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</si>
  <si>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</si>
  <si>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</si>
  <si>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</si>
  <si>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</si>
  <si>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</si>
  <si>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</si>
  <si>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</si>
  <si>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</si>
  <si>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</si>
  <si>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</si>
  <si>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</si>
  <si>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</si>
  <si>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</si>
  <si>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</si>
  <si>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</si>
  <si>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</si>
  <si>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</si>
  <si>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</si>
  <si>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</si>
  <si>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</si>
  <si>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</si>
  <si>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</si>
  <si>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</si>
  <si>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</si>
  <si>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</si>
  <si>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</si>
  <si>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</si>
  <si>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</si>
  <si>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</si>
  <si>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</si>
  <si>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</si>
  <si>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</si>
  <si>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</si>
  <si>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</si>
  <si>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</si>
  <si>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</si>
  <si>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</si>
  <si>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</si>
  <si>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</si>
  <si>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</si>
  <si>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</si>
  <si>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</si>
  <si>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</si>
  <si>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</si>
  <si>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</si>
  <si>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</si>
  <si>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</si>
  <si>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</si>
  <si>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</si>
  <si>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</si>
  <si>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</si>
  <si>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</si>
  <si>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</si>
  <si>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</si>
  <si>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</si>
  <si>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</si>
  <si>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</si>
  <si>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</si>
  <si>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</si>
  <si>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</si>
  <si>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</si>
  <si>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</si>
  <si>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</si>
  <si>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</si>
  <si>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</si>
  <si>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</si>
  <si>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</si>
  <si>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</si>
  <si>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</si>
  <si>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</si>
  <si>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</si>
  <si>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</si>
  <si>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</si>
  <si>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</si>
  <si>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</si>
  <si>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</si>
  <si>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</si>
  <si>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</si>
  <si>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</si>
  <si>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</si>
  <si>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</si>
  <si>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</si>
  <si>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</si>
  <si>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</si>
  <si>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</si>
  <si>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</si>
  <si>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</si>
  <si>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</si>
  <si>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</si>
  <si>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</si>
  <si>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</si>
  <si>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</si>
  <si>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</si>
  <si>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</si>
  <si>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</si>
  <si>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</si>
  <si>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</si>
  <si>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</si>
  <si>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</si>
  <si>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</si>
  <si>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</si>
  <si>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</si>
  <si>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</si>
  <si>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</si>
  <si>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</si>
  <si>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</si>
  <si>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</si>
  <si>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</si>
  <si>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</si>
  <si>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</si>
  <si>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</si>
  <si>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</si>
  <si>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</si>
  <si>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</si>
  <si>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</si>
  <si>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</si>
  <si>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</si>
  <si>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</si>
  <si>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</si>
  <si>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</si>
  <si>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</si>
  <si>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</si>
  <si>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</si>
  <si>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</si>
  <si>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</si>
  <si>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</si>
  <si>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</si>
  <si>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</si>
  <si>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</si>
  <si>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</si>
  <si>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</si>
  <si>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</si>
  <si>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</si>
  <si>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</si>
  <si>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</si>
  <si>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</si>
  <si>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</si>
  <si>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</si>
  <si>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</si>
  <si>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</si>
  <si>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</si>
  <si>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</si>
  <si>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</si>
  <si>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</si>
  <si>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</si>
  <si>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</si>
  <si>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</si>
  <si>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</si>
  <si>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</si>
  <si>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</si>
  <si>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</si>
  <si>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</si>
  <si>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</si>
  <si>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</si>
  <si>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</si>
  <si>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</si>
  <si>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</si>
  <si>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</si>
  <si>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</si>
  <si>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</si>
  <si>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</si>
  <si>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</si>
  <si>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</si>
  <si>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</si>
  <si>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</si>
  <si>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</si>
  <si>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</si>
  <si>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</si>
  <si>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</si>
  <si>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</si>
  <si>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</si>
  <si>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</si>
  <si>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</si>
  <si>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</si>
  <si>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</si>
  <si>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</si>
  <si>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</si>
  <si>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</si>
  <si>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</si>
  <si>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</si>
  <si>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</si>
  <si>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</si>
  <si>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</si>
  <si>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</si>
  <si>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</si>
  <si>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</si>
  <si>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</si>
  <si>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</si>
  <si>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</si>
  <si>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</si>
  <si>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</si>
  <si>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</si>
  <si>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</si>
  <si>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</si>
  <si>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</si>
  <si>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</si>
  <si>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</si>
  <si>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</si>
  <si>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</si>
  <si>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</si>
  <si>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</si>
  <si>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</si>
  <si>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</si>
  <si>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</si>
  <si>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</si>
  <si>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</si>
  <si>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</si>
  <si>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</si>
  <si>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</si>
  <si>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</si>
  <si>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</si>
  <si>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</si>
  <si>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</si>
  <si>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</si>
  <si>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</si>
  <si>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</si>
  <si>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</si>
  <si>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</si>
  <si>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</si>
  <si>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</si>
  <si>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</si>
  <si>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</si>
  <si>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</si>
  <si>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</si>
  <si>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</si>
  <si>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</si>
  <si>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</si>
  <si>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</si>
  <si>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</si>
  <si>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</si>
  <si>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</si>
  <si>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</si>
  <si>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</si>
  <si>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</si>
  <si>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</si>
  <si>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</si>
  <si>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</si>
  <si>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</si>
  <si>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</si>
  <si>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</si>
  <si>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</si>
  <si>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</si>
  <si>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</si>
  <si>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</si>
  <si>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</si>
  <si>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</si>
  <si>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</si>
  <si>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</si>
  <si>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</si>
  <si>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</si>
  <si>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</si>
  <si>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</si>
  <si>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</si>
  <si>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</si>
  <si>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</si>
  <si>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</si>
  <si>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</si>
  <si>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</si>
  <si>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</si>
  <si>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</si>
  <si>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</si>
  <si>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</si>
  <si>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</si>
  <si>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</si>
  <si>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</si>
  <si>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</si>
  <si>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</si>
  <si>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</si>
  <si>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</si>
  <si>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</si>
  <si>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</si>
  <si>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</si>
  <si>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</si>
  <si>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</si>
  <si>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</si>
  <si>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</si>
  <si>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</si>
  <si>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</si>
  <si>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</si>
  <si>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</si>
  <si>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</si>
  <si>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</si>
  <si>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</si>
  <si>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</si>
  <si>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</si>
  <si>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</si>
  <si>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</si>
  <si>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</si>
  <si>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</si>
  <si>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</si>
  <si>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</si>
  <si>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</si>
  <si>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</si>
  <si>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</si>
  <si>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</si>
  <si>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</si>
  <si>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</si>
  <si>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</si>
  <si>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</si>
  <si>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</si>
  <si>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</si>
  <si>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</si>
  <si>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</si>
  <si>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</si>
  <si>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</si>
  <si>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</si>
  <si>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</si>
  <si>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</si>
  <si>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</si>
  <si>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</si>
  <si>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</si>
  <si>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</si>
  <si>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</si>
  <si>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</si>
  <si>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</si>
  <si>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</si>
  <si>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</si>
  <si>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</si>
  <si>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</si>
  <si>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</si>
  <si>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</si>
  <si>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</si>
  <si>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</si>
  <si>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</si>
  <si>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</si>
  <si>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</si>
  <si>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</si>
  <si>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</si>
  <si>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</si>
  <si>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</si>
  <si>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</si>
  <si>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</si>
  <si>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</si>
  <si>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</si>
  <si>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</si>
  <si>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</si>
  <si>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</si>
  <si>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</si>
  <si>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</si>
  <si>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</si>
  <si>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</si>
  <si>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</si>
  <si>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</si>
  <si>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</si>
  <si>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</si>
  <si>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</si>
  <si>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</si>
  <si>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</si>
  <si>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</si>
  <si>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</si>
  <si>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</si>
  <si>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</si>
  <si>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</si>
  <si>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</si>
  <si>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</si>
  <si>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</si>
  <si>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</si>
  <si>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</si>
  <si>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</si>
  <si>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</si>
  <si>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</si>
  <si>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</si>
  <si>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</si>
  <si>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</si>
  <si>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</si>
  <si>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</si>
  <si>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</si>
  <si>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</si>
  <si>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</si>
  <si>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</si>
  <si>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</si>
  <si>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</si>
  <si>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</si>
  <si>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</si>
  <si>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</si>
  <si>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</si>
  <si>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</si>
  <si>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</si>
  <si>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</si>
  <si>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</si>
  <si>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</si>
  <si>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</si>
  <si>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</si>
  <si>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</si>
  <si>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</si>
  <si>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</si>
  <si>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</si>
  <si>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</si>
  <si>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</si>
  <si>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</si>
  <si>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</si>
  <si>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</si>
  <si>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</si>
  <si>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</si>
  <si>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</si>
  <si>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</si>
  <si>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</si>
  <si>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</si>
  <si>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</si>
  <si>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</si>
  <si>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</si>
  <si>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</si>
  <si>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</si>
  <si>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</si>
  <si>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</si>
  <si>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</si>
  <si>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</si>
  <si>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</si>
  <si>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</si>
  <si>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</si>
  <si>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</si>
  <si>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</si>
  <si>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</si>
  <si>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</si>
  <si>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</si>
  <si>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</si>
  <si>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</si>
  <si>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</si>
  <si>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</si>
  <si>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</si>
  <si>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</si>
  <si>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</si>
  <si>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</si>
  <si>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</si>
  <si>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</si>
  <si>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</si>
  <si>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</si>
  <si>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</si>
  <si>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</si>
  <si>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</si>
  <si>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</si>
  <si>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</si>
  <si>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</si>
  <si>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</si>
  <si>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</si>
  <si>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</si>
  <si>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</si>
  <si>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</si>
  <si>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</si>
  <si>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</si>
  <si>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</si>
  <si>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</si>
  <si>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</si>
  <si>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</si>
  <si>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</si>
  <si>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</si>
  <si>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</si>
  <si>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</si>
  <si>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</si>
  <si>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</si>
  <si>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</si>
  <si>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</si>
  <si>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</si>
  <si>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</si>
  <si>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</si>
  <si>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</si>
  <si>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</si>
  <si>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</si>
  <si>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</si>
  <si>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</si>
  <si>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</si>
  <si>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</si>
  <si>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</si>
  <si>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</si>
  <si>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</si>
  <si>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</si>
  <si>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</si>
  <si>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</si>
  <si>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</si>
  <si>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</si>
  <si>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</si>
  <si>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</si>
  <si>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</si>
  <si>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</si>
  <si>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</si>
  <si>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</si>
  <si>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</si>
  <si>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</si>
  <si>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</si>
  <si>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</si>
  <si>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</si>
  <si>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</si>
  <si>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</si>
  <si>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</si>
  <si>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</si>
  <si>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</si>
  <si>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</si>
  <si>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</si>
  <si>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</si>
  <si>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</si>
  <si>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</si>
  <si>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</si>
  <si>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</si>
  <si>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</si>
  <si>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</si>
  <si>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</si>
  <si>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</si>
  <si>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</si>
  <si>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</si>
  <si>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</si>
  <si>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</si>
  <si>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</si>
  <si>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</si>
  <si>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</si>
  <si>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</si>
  <si>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</si>
  <si>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</si>
  <si>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</si>
  <si>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</si>
  <si>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</si>
  <si>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</si>
  <si>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</si>
  <si>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</si>
  <si>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</si>
  <si>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</si>
  <si>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</si>
  <si>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</si>
  <si>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</si>
  <si>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</si>
  <si>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</si>
  <si>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</si>
  <si>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</si>
  <si>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</si>
  <si>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</si>
  <si>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</si>
  <si>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</si>
  <si>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</si>
  <si>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</si>
  <si>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</si>
  <si>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</si>
  <si>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</si>
  <si>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</si>
  <si>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</si>
  <si>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</si>
  <si>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</si>
  <si>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</si>
  <si>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</si>
  <si>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</si>
  <si>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</si>
  <si>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</si>
  <si>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</si>
  <si>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</si>
  <si>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</si>
  <si>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</si>
  <si>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</si>
  <si>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</si>
  <si>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</si>
  <si>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</si>
  <si>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</si>
  <si>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</si>
  <si>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</si>
  <si>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</si>
  <si>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</si>
  <si>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</si>
  <si>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</si>
  <si>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</si>
  <si>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</si>
  <si>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</si>
  <si>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</si>
  <si>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</si>
  <si>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</si>
  <si>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</si>
  <si>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</si>
  <si>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</si>
  <si>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</si>
  <si>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</si>
  <si>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</si>
  <si>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</si>
  <si>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</si>
  <si>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</si>
  <si>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</si>
  <si>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</si>
  <si>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</si>
  <si>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</si>
  <si>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</si>
  <si>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</si>
  <si>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</si>
  <si>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</si>
  <si>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</si>
  <si>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</si>
  <si>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</si>
  <si>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</si>
  <si>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</si>
  <si>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</si>
  <si>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</si>
  <si>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</si>
  <si>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</si>
  <si>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</si>
  <si>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</si>
  <si>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</si>
  <si>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</si>
  <si>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</si>
  <si>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</si>
  <si>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</si>
  <si>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</si>
  <si>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</si>
  <si>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</si>
  <si>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</si>
  <si>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</si>
  <si>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</si>
  <si>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</si>
  <si>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</si>
  <si>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</si>
  <si>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</si>
  <si>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</si>
  <si>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</si>
  <si>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</si>
  <si>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</si>
  <si>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</si>
  <si>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</si>
  <si>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</si>
  <si>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</si>
  <si>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</si>
  <si>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</si>
  <si>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</si>
  <si>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</si>
  <si>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</si>
  <si>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</si>
  <si>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</si>
  <si>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</si>
  <si>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</si>
  <si>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</si>
  <si>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</si>
  <si>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</si>
  <si>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</si>
  <si>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</si>
  <si>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</si>
  <si>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</si>
  <si>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</si>
  <si>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</si>
  <si>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</si>
  <si>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</si>
  <si>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</si>
  <si>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</si>
  <si>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</si>
  <si>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</si>
  <si>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</si>
  <si>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</si>
  <si>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</si>
  <si>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</si>
  <si>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</si>
  <si>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</si>
  <si>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</si>
  <si>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</si>
  <si>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</si>
  <si>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</si>
  <si>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</si>
  <si>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</si>
  <si>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</si>
  <si>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</si>
  <si>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</si>
  <si>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</si>
  <si>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</si>
  <si>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</si>
  <si>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</si>
  <si>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</si>
  <si>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</si>
  <si>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</si>
  <si>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</si>
  <si>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</si>
  <si>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</si>
  <si>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</si>
  <si>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</si>
  <si>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</si>
  <si>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</si>
  <si>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</si>
  <si>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</si>
  <si>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</si>
  <si>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</si>
  <si>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</si>
  <si>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</si>
  <si>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</si>
  <si>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</si>
  <si>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</si>
  <si>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</si>
  <si>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</si>
  <si>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</si>
  <si>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</si>
  <si>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</si>
  <si>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</si>
  <si>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</si>
  <si>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</si>
  <si>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</si>
  <si>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</si>
  <si>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</si>
  <si>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</si>
  <si>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</si>
  <si>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</si>
  <si>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</si>
  <si>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</si>
  <si>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</si>
  <si>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</si>
  <si>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</si>
  <si>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</si>
  <si>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</si>
  <si>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</si>
  <si>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</si>
  <si>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</si>
  <si>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</si>
  <si>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</si>
  <si>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</si>
  <si>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</si>
  <si>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</si>
  <si>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</si>
  <si>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</si>
  <si>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</si>
  <si>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</si>
  <si>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</si>
  <si>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</si>
  <si>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</si>
  <si>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</si>
  <si>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</si>
  <si>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</si>
  <si>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</si>
  <si>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</si>
  <si>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</si>
  <si>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</si>
  <si>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</si>
  <si>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</si>
  <si>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</si>
  <si>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</si>
  <si>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</si>
  <si>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</si>
  <si>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</si>
  <si>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</si>
  <si>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</si>
  <si>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</si>
  <si>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</si>
  <si>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</si>
  <si>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</si>
  <si>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</si>
  <si>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</si>
  <si>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</si>
  <si>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</si>
  <si>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</si>
  <si>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</si>
  <si>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</si>
  <si>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</si>
  <si>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</si>
  <si>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</si>
  <si>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</si>
  <si>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</si>
  <si>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</si>
  <si>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</si>
  <si>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</si>
  <si>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</si>
  <si>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</si>
  <si>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</si>
  <si>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</si>
  <si>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</si>
  <si>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</si>
  <si>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</si>
  <si>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</si>
  <si>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</si>
  <si>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</si>
  <si>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</si>
  <si>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</si>
  <si>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</si>
  <si>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</si>
  <si>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</si>
  <si>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</si>
  <si>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</si>
  <si>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</si>
  <si>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</si>
  <si>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</si>
  <si>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</si>
  <si>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</si>
  <si>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</si>
  <si>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</si>
  <si>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</si>
  <si>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</si>
  <si>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</si>
  <si>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</si>
  <si>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</si>
  <si>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</si>
  <si>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</si>
  <si>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</si>
  <si>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</si>
  <si>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</si>
  <si>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</si>
  <si>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</si>
  <si>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</si>
  <si>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</si>
  <si>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</si>
  <si>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</si>
  <si>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</si>
  <si>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</si>
  <si>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</si>
  <si>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</si>
  <si>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</si>
  <si>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</si>
  <si>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</si>
  <si>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</si>
  <si>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</si>
  <si>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</si>
  <si>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</si>
  <si>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</si>
  <si>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</si>
  <si>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</si>
  <si>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</si>
  <si>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</si>
  <si>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</si>
  <si>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</si>
  <si>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</si>
  <si>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</si>
  <si>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</si>
  <si>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</si>
  <si>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</si>
  <si>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</si>
  <si>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</si>
  <si>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</si>
  <si>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</si>
  <si>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</si>
  <si>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</si>
  <si>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</si>
  <si>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</si>
  <si>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</si>
  <si>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</si>
  <si>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</si>
  <si>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</si>
  <si>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</si>
  <si>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</si>
  <si>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</si>
  <si>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</si>
  <si>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</si>
  <si>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</si>
  <si>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</si>
  <si>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</si>
  <si>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</si>
  <si>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</si>
  <si>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</si>
  <si>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</si>
  <si>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</si>
  <si>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</si>
  <si>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</si>
  <si>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</si>
  <si>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</si>
  <si>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</si>
  <si>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</si>
  <si>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</si>
  <si>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</si>
  <si>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</si>
  <si>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</si>
  <si>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</si>
  <si>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</si>
  <si>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</si>
  <si>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</si>
  <si>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</si>
  <si>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</si>
  <si>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</si>
  <si>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</si>
  <si>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</si>
  <si>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</si>
  <si>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</si>
  <si>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</si>
  <si>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</si>
  <si>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</si>
  <si>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</si>
  <si>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</si>
  <si>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</si>
  <si>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</si>
  <si>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</si>
  <si>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</si>
  <si>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</si>
  <si>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</si>
  <si>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</si>
  <si>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</si>
  <si>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</si>
  <si>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</si>
  <si>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</si>
  <si>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</si>
  <si>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</si>
  <si>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</si>
  <si>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</si>
  <si>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</si>
  <si>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</si>
  <si>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</si>
  <si>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</si>
  <si>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</si>
  <si>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</si>
  <si>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</si>
  <si>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</si>
  <si>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</si>
  <si>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</si>
  <si>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</si>
  <si>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</si>
  <si>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</si>
  <si>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</si>
  <si>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</si>
  <si>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</si>
  <si>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</si>
  <si>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</si>
  <si>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</si>
  <si>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</si>
  <si>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</si>
  <si>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</si>
  <si>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</si>
  <si>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</si>
  <si>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</si>
  <si>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</si>
  <si>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</si>
  <si>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</si>
  <si>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</si>
  <si>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</si>
  <si>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</si>
  <si>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</si>
  <si>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</si>
  <si>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</si>
  <si>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</si>
  <si>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</si>
  <si>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</si>
  <si>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</si>
  <si>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</si>
  <si>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</si>
  <si>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</si>
  <si>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</si>
  <si>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</si>
  <si>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</si>
  <si>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</si>
  <si>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</si>
  <si>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</si>
  <si>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</si>
  <si>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</si>
  <si>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</si>
  <si>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</si>
  <si>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</si>
  <si>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</si>
  <si>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</si>
  <si>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</si>
  <si>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</si>
  <si>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</si>
  <si>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</si>
  <si>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</si>
  <si>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</si>
  <si>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</si>
  <si>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</si>
  <si>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</si>
  <si>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</si>
  <si>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</si>
  <si>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</si>
  <si>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</si>
  <si>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</si>
  <si>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</si>
  <si>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</si>
  <si>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</si>
  <si>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</si>
  <si>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</si>
  <si>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</si>
  <si>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</si>
  <si>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</si>
  <si>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</si>
  <si>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</si>
  <si>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</si>
  <si>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</si>
  <si>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</si>
  <si>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</si>
  <si>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</si>
  <si>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</si>
  <si>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</si>
  <si>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</si>
  <si>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</si>
  <si>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</si>
  <si>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</si>
  <si>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</si>
  <si>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</si>
  <si>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</si>
  <si>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</si>
  <si>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</si>
  <si>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</si>
  <si>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</si>
  <si>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</si>
  <si>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</si>
  <si>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</si>
  <si>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</si>
  <si>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</si>
  <si>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</si>
  <si>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</si>
  <si>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</si>
  <si>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</si>
  <si>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</si>
  <si>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</si>
  <si>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</si>
  <si>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</si>
  <si>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</si>
  <si>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</si>
  <si>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</si>
  <si>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</si>
  <si>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</si>
  <si>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</si>
  <si>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</si>
  <si>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</si>
  <si>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</si>
  <si>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</si>
  <si>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</si>
  <si>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</si>
  <si>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</si>
  <si>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</si>
  <si>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</si>
  <si>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</si>
  <si>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</si>
  <si>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</si>
  <si>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</si>
  <si>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</si>
  <si>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</si>
  <si>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</si>
  <si>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</si>
  <si>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</si>
  <si>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</si>
  <si>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</si>
  <si>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</si>
  <si>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</si>
  <si>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</si>
  <si>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</si>
  <si>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</si>
  <si>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</si>
  <si>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</si>
  <si>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</si>
  <si>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</si>
  <si>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</si>
  <si>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</si>
  <si>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</si>
  <si>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</si>
  <si>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</si>
  <si>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</si>
  <si>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</si>
  <si>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</si>
  <si>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</si>
  <si>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</si>
  <si>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</si>
  <si>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</si>
  <si>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</si>
  <si>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</si>
  <si>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</si>
  <si>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</si>
  <si>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</si>
  <si>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</si>
  <si>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</si>
  <si>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</si>
  <si>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</si>
  <si>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</si>
  <si>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</si>
  <si>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</si>
  <si>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</si>
  <si>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</si>
  <si>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</si>
  <si>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</si>
  <si>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</si>
  <si>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</si>
  <si>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</si>
  <si>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</si>
  <si>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</si>
  <si>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</si>
  <si>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</si>
  <si>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</si>
  <si>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</si>
  <si>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</si>
  <si>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</si>
  <si>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</si>
  <si>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</si>
  <si>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</si>
  <si>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</si>
  <si>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</si>
  <si>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</si>
  <si>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</si>
  <si>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</si>
  <si>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</si>
  <si>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</si>
  <si>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</si>
  <si>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</si>
  <si>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</si>
  <si>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</si>
  <si>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</si>
  <si>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</si>
  <si>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</si>
  <si>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</si>
  <si>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</si>
  <si>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</si>
  <si>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</si>
  <si>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</si>
  <si>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</si>
  <si>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</si>
  <si>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</si>
  <si>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</si>
  <si>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</si>
  <si>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</si>
  <si>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</si>
  <si>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</si>
  <si>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</si>
  <si>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</si>
  <si>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</si>
  <si>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</si>
  <si>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</si>
  <si>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</si>
  <si>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</si>
  <si>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</si>
  <si>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</si>
  <si>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</si>
  <si>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</si>
  <si>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</si>
  <si>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</si>
  <si>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</si>
  <si>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</si>
  <si>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</si>
  <si>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</si>
  <si>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</si>
  <si>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</si>
  <si>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</si>
  <si>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</si>
  <si>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</si>
  <si>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</si>
  <si>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</si>
  <si>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</si>
  <si>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</si>
  <si>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</si>
  <si>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</si>
  <si>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</si>
  <si>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</si>
  <si>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</si>
  <si>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</si>
  <si>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</si>
  <si>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</si>
  <si>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</si>
  <si>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</si>
  <si>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</si>
  <si>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</si>
  <si>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</si>
  <si>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</si>
  <si>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</si>
  <si>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</si>
  <si>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</si>
  <si>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</si>
  <si>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</si>
  <si>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</si>
  <si>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</si>
  <si>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</si>
  <si>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</si>
  <si>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</si>
  <si>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</si>
  <si>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</si>
  <si>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</si>
  <si>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</si>
  <si>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</si>
  <si>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</si>
  <si>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</si>
  <si>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</si>
  <si>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</si>
  <si>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</si>
  <si>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</si>
  <si>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</si>
  <si>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</si>
  <si>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</si>
  <si>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</si>
  <si>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</si>
  <si>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</si>
  <si>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</si>
  <si>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</si>
  <si>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</si>
  <si>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</si>
  <si>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</si>
  <si>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</si>
  <si>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</si>
  <si>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</si>
  <si>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</si>
  <si>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</si>
  <si>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</si>
  <si>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</si>
  <si>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</si>
  <si>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</si>
  <si>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</si>
  <si>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</si>
  <si>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</si>
  <si>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</si>
  <si>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</si>
  <si>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</si>
  <si>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</si>
  <si>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</si>
  <si>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</si>
  <si>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</si>
  <si>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</si>
  <si>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</si>
  <si>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</si>
  <si>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</si>
  <si>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</si>
  <si>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</si>
  <si>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</si>
  <si>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</si>
  <si>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</si>
  <si>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</si>
  <si>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</si>
  <si>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</si>
  <si>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</si>
  <si>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</si>
  <si>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</si>
  <si>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</si>
  <si>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</si>
  <si>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</si>
  <si>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</si>
  <si>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</si>
  <si>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</si>
  <si>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</si>
  <si>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</si>
  <si>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</si>
  <si>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</si>
  <si>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</si>
  <si>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</si>
  <si>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</si>
  <si>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</si>
  <si>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</si>
  <si>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</si>
  <si>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</si>
  <si>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</si>
  <si>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</si>
  <si>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</si>
  <si>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</si>
  <si>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</si>
  <si>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</si>
  <si>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</si>
  <si>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</si>
  <si>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</si>
  <si>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</si>
  <si>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</si>
  <si>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</si>
  <si>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</si>
  <si>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</si>
  <si>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</si>
  <si>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</si>
  <si>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</si>
  <si>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</si>
  <si>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</si>
  <si>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</si>
  <si>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</si>
  <si>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</si>
  <si>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</si>
  <si>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</si>
  <si>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</si>
  <si>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</si>
  <si>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</si>
  <si>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</si>
  <si>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</si>
  <si>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</si>
  <si>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</si>
  <si>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</si>
  <si>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</si>
  <si>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</si>
  <si>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</si>
  <si>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</si>
  <si>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</si>
  <si>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</si>
  <si>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</si>
  <si>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</si>
  <si>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</si>
  <si>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</si>
  <si>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</si>
  <si>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</si>
  <si>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</si>
  <si>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</si>
  <si>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</si>
  <si>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</si>
  <si>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</si>
  <si>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</si>
  <si>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</si>
  <si>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</si>
  <si>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</si>
  <si>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</si>
  <si>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</si>
  <si>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</si>
  <si>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</si>
  <si>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</si>
  <si>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</si>
  <si>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</si>
  <si>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</si>
  <si>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</si>
  <si>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</si>
  <si>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</si>
  <si>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</si>
  <si>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</si>
  <si>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</si>
  <si>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</si>
  <si>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</si>
  <si>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</si>
  <si>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</si>
  <si>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</si>
  <si>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</si>
  <si>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</si>
  <si>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</si>
  <si>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</si>
  <si>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</si>
  <si>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</si>
  <si>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</si>
  <si>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</si>
  <si>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</si>
  <si>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</si>
  <si>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</si>
  <si>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</si>
  <si>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</si>
  <si>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</si>
  <si>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</si>
  <si>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</si>
  <si>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</si>
  <si>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</si>
  <si>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</si>
  <si>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</si>
  <si>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</si>
  <si>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</si>
  <si>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</si>
  <si>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</si>
  <si>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</si>
  <si>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</si>
  <si>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</si>
  <si>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</si>
  <si>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</si>
  <si>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</si>
  <si>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</si>
  <si>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</si>
  <si>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</si>
  <si>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</si>
  <si>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</si>
  <si>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</si>
  <si>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</si>
  <si>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</si>
  <si>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</si>
  <si>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</si>
  <si>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</si>
  <si>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</si>
  <si>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</si>
  <si>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</si>
  <si>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</si>
  <si>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</si>
  <si>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</si>
  <si>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</si>
  <si>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</si>
  <si>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</si>
  <si>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</si>
  <si>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</si>
  <si>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</si>
  <si>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</si>
  <si>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</si>
  <si>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</si>
  <si>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</si>
  <si>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</si>
  <si>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</si>
  <si>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</si>
  <si>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</si>
  <si>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</si>
  <si>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</si>
  <si>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</si>
  <si>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</si>
  <si>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</si>
  <si>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</si>
  <si>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</si>
  <si>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</si>
  <si>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</si>
  <si>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</si>
  <si>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</si>
  <si>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</si>
  <si>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</si>
  <si>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</si>
  <si>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</si>
  <si>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</si>
  <si>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</si>
  <si>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</si>
  <si>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</si>
  <si>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</si>
  <si>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</si>
  <si>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</si>
  <si>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</si>
  <si>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</si>
  <si>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</si>
  <si>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</si>
  <si>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</si>
  <si>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</si>
  <si>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</si>
  <si>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</si>
  <si>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</si>
  <si>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</si>
  <si>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</si>
  <si>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</si>
  <si>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</si>
  <si>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</si>
  <si>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</si>
  <si>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</si>
  <si>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</si>
  <si>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</si>
  <si>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</si>
  <si>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</si>
  <si>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</si>
  <si>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</si>
  <si>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</si>
  <si>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</si>
  <si>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</si>
  <si>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</si>
  <si>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</si>
  <si>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</si>
  <si>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</si>
  <si>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</si>
  <si>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</si>
  <si>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</si>
  <si>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</si>
  <si>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</si>
  <si>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</si>
  <si>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</si>
  <si>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</si>
  <si>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</si>
  <si>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</si>
  <si>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</si>
  <si>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</si>
  <si>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</si>
  <si>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</si>
  <si>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</si>
  <si>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</si>
  <si>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</si>
  <si>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</si>
  <si>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</si>
  <si>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</si>
  <si>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</si>
  <si>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</si>
  <si>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</si>
  <si>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</si>
  <si>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</si>
  <si>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</si>
  <si>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</si>
  <si>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</si>
  <si>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</si>
  <si>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</si>
  <si>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</si>
  <si>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</si>
  <si>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</si>
  <si>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</si>
  <si>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</si>
  <si>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</si>
  <si>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</si>
  <si>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</si>
  <si>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</si>
  <si>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</si>
  <si>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</si>
  <si>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</si>
  <si>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</si>
  <si>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</si>
  <si>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</si>
  <si>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</si>
  <si>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</si>
  <si>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</si>
  <si>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</si>
  <si>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</si>
  <si>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</si>
  <si>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</si>
  <si>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</si>
  <si>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</si>
  <si>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</si>
  <si>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</si>
  <si>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</si>
  <si>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</si>
  <si>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</si>
  <si>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</si>
  <si>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</si>
  <si>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</si>
  <si>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</si>
  <si>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</si>
  <si>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</si>
  <si>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</si>
  <si>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</si>
  <si>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</si>
  <si>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</si>
  <si>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</si>
  <si>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</si>
  <si>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</si>
  <si>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</si>
  <si>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</si>
  <si>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</si>
  <si>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</si>
  <si>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</si>
  <si>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</si>
  <si>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</si>
  <si>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</si>
  <si>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</si>
  <si>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</si>
  <si>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</si>
  <si>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</si>
  <si>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</si>
  <si>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</si>
  <si>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</si>
  <si>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</si>
  <si>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</si>
  <si>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</si>
  <si>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</si>
  <si>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</si>
  <si>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</si>
  <si>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</si>
  <si>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</si>
  <si>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</si>
  <si>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</si>
  <si>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</si>
  <si>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</si>
  <si>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</si>
  <si>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</si>
  <si>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</si>
  <si>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</si>
  <si>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</si>
  <si>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</si>
  <si>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</si>
  <si>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</si>
  <si>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</si>
  <si>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</si>
  <si>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</si>
  <si>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</si>
  <si>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</si>
  <si>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</si>
  <si>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</si>
  <si>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</si>
  <si>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</si>
  <si>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</si>
  <si>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</si>
  <si>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</si>
  <si>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</si>
  <si>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</si>
  <si>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</si>
  <si>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</si>
  <si>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</si>
  <si>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</si>
  <si>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</si>
  <si>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</si>
  <si>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</si>
  <si>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</si>
  <si>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</si>
  <si>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</si>
  <si>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</si>
  <si>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</si>
  <si>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</si>
  <si>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</si>
  <si>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</si>
  <si>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</si>
  <si>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</si>
  <si>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</si>
  <si>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</si>
  <si>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</si>
  <si>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</si>
  <si>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</si>
  <si>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</si>
  <si>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</si>
  <si>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</si>
  <si>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</si>
  <si>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</si>
  <si>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</si>
  <si>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</si>
  <si>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</si>
  <si>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</si>
  <si>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</si>
  <si>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</si>
  <si>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</si>
  <si>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</si>
  <si>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</si>
  <si>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</si>
  <si>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</si>
  <si>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</si>
  <si>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</si>
  <si>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</si>
  <si>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</si>
  <si>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</si>
  <si>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</si>
  <si>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</si>
  <si>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</si>
  <si>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</si>
  <si>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</si>
  <si>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</si>
  <si>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</si>
  <si>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</si>
  <si>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</si>
  <si>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</si>
  <si>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</si>
  <si>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</si>
  <si>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</si>
  <si>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</si>
  <si>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</si>
  <si>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</si>
  <si>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</si>
  <si>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</si>
  <si>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</si>
  <si>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</si>
  <si>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</si>
  <si>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</si>
  <si>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</si>
  <si>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</si>
  <si>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</si>
  <si>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</si>
  <si>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</si>
  <si>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</si>
  <si>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</si>
  <si>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</si>
  <si>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</si>
  <si>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</si>
  <si>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</si>
  <si>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</si>
  <si>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</si>
  <si>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</si>
  <si>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</si>
  <si>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</si>
  <si>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</si>
  <si>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</si>
  <si>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</si>
  <si>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</si>
  <si>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</si>
  <si>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</si>
  <si>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</si>
  <si>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</si>
  <si>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</si>
  <si>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</si>
  <si>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</si>
  <si>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</si>
  <si>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</si>
  <si>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</si>
  <si>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</si>
  <si>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</si>
  <si>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</si>
  <si>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</si>
  <si>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</si>
  <si>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</si>
  <si>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</si>
  <si>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</si>
  <si>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</si>
  <si>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</si>
  <si>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</si>
  <si>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</si>
  <si>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</si>
  <si>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</si>
  <si>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</si>
  <si>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</si>
  <si>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</si>
  <si>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</si>
  <si>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</si>
  <si>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</si>
  <si>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</si>
  <si>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</si>
  <si>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</si>
  <si>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</si>
  <si>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</si>
  <si>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</si>
  <si>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</si>
  <si>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</si>
  <si>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</si>
  <si>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</si>
  <si>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</si>
  <si>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</si>
  <si>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</si>
  <si>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</si>
  <si>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</si>
  <si>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</si>
  <si>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</si>
  <si>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</si>
  <si>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</si>
  <si>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</si>
  <si>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</si>
  <si>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</si>
  <si>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</si>
  <si>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</si>
  <si>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</si>
  <si>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</si>
  <si>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</si>
  <si>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</si>
  <si>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</si>
  <si>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</si>
  <si>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</si>
  <si>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</si>
  <si>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</si>
  <si>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</si>
  <si>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</si>
  <si>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</si>
  <si>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</si>
  <si>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</si>
  <si>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</si>
  <si>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</si>
  <si>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</si>
  <si>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</si>
  <si>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</si>
  <si>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</si>
  <si>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</si>
  <si>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</si>
  <si>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</si>
  <si>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</si>
  <si>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</si>
  <si>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</si>
  <si>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</si>
  <si>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</si>
  <si>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</si>
  <si>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</si>
  <si>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</si>
  <si>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</si>
  <si>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</si>
  <si>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</si>
  <si>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</si>
  <si>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</si>
  <si>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</si>
  <si>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</si>
  <si>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</si>
  <si>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</si>
  <si>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</si>
  <si>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</si>
  <si>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</si>
  <si>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</si>
  <si>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</si>
  <si>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</si>
  <si>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</si>
  <si>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</si>
  <si>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</si>
  <si>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</si>
  <si>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</si>
  <si>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</si>
  <si>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</si>
  <si>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</si>
  <si>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</si>
  <si>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</si>
  <si>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</si>
  <si>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</si>
  <si>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</si>
  <si>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</si>
  <si>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</si>
  <si>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</si>
  <si>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</si>
  <si>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</si>
  <si>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</si>
  <si>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</si>
  <si>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</si>
  <si>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</si>
  <si>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</si>
  <si>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</si>
  <si>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</si>
  <si>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</si>
  <si>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</si>
  <si>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</si>
  <si>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</si>
  <si>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</si>
  <si>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</si>
  <si>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</si>
  <si>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</si>
  <si>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</si>
  <si>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</si>
  <si>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</si>
  <si>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</si>
  <si>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</si>
  <si>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</si>
  <si>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</si>
  <si>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</si>
  <si>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</si>
  <si>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</si>
  <si>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</si>
  <si>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</si>
  <si>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</si>
  <si>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</si>
  <si>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</si>
  <si>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</si>
  <si>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</si>
  <si>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</si>
  <si>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</si>
  <si>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</si>
  <si>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</si>
  <si>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</si>
  <si>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</si>
  <si>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</si>
  <si>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</si>
  <si>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</si>
  <si>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</si>
  <si>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</si>
  <si>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</si>
  <si>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</si>
  <si>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</si>
  <si>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</si>
  <si>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</si>
  <si>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</si>
  <si>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</si>
  <si>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</si>
  <si>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</si>
  <si>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</si>
  <si>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</si>
  <si>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</si>
  <si>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</si>
  <si>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</si>
  <si>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</si>
  <si>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</si>
  <si>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</si>
  <si>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</si>
  <si>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</si>
  <si>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</si>
  <si>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</si>
  <si>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</si>
  <si>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</si>
  <si>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</si>
  <si>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</si>
  <si>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</si>
  <si>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</si>
  <si>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</si>
  <si>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</si>
  <si>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</si>
  <si>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</si>
  <si>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</si>
  <si>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</si>
  <si>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</si>
  <si>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</si>
  <si>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</si>
  <si>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</si>
  <si>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</si>
  <si>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</si>
  <si>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</si>
  <si>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</si>
  <si>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</si>
  <si>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</si>
  <si>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</si>
  <si>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</si>
  <si>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</si>
  <si>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</si>
  <si>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</si>
  <si>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</si>
  <si>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</si>
  <si>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</si>
  <si>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</si>
  <si>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</si>
  <si>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</si>
  <si>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</si>
  <si>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</si>
  <si>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</si>
  <si>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</si>
  <si>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</si>
  <si>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</si>
  <si>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</si>
  <si>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</si>
  <si>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</si>
  <si>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</si>
  <si>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</si>
  <si>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</si>
  <si>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</si>
  <si>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</si>
  <si>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</si>
  <si>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</si>
  <si>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</si>
  <si>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</si>
  <si>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</si>
  <si>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</si>
  <si>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</si>
  <si>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</si>
  <si>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</si>
  <si>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</si>
  <si>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</si>
  <si>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</si>
  <si>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</si>
  <si>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</si>
  <si>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</si>
  <si>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</si>
  <si>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</si>
  <si>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</si>
  <si>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</si>
  <si>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</si>
  <si>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</si>
  <si>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</si>
  <si>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</si>
  <si>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</si>
  <si>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</si>
  <si>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</si>
  <si>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</si>
  <si>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</si>
  <si>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</si>
  <si>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</si>
  <si>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</si>
  <si>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</si>
  <si>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</si>
  <si>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</si>
  <si>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</si>
  <si>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</si>
  <si>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</si>
  <si>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</si>
  <si>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</si>
  <si>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</si>
  <si>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</si>
  <si>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</si>
  <si>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</si>
  <si>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</si>
  <si>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</si>
  <si>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</si>
  <si>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</si>
  <si>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</si>
  <si>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</si>
  <si>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</si>
  <si>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</si>
  <si>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</si>
  <si>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</si>
  <si>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</si>
  <si>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</si>
  <si>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</si>
  <si>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</si>
  <si>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</si>
  <si>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</si>
  <si>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</si>
  <si>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</si>
  <si>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</si>
  <si>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</si>
  <si>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</si>
  <si>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</si>
  <si>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</si>
  <si>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</si>
  <si>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</si>
  <si>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</si>
  <si>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</si>
  <si>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</si>
  <si>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</si>
  <si>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</si>
  <si>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</si>
  <si>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</si>
  <si>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</si>
  <si>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</si>
  <si>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</si>
  <si>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</si>
  <si>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</si>
  <si>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</si>
  <si>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</si>
  <si>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</si>
  <si>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</si>
  <si>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</si>
  <si>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</si>
  <si>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</si>
  <si>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</si>
  <si>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</si>
  <si>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</si>
  <si>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</si>
  <si>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</si>
  <si>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</si>
  <si>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</si>
  <si>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</si>
  <si>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</si>
  <si>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</si>
  <si>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</si>
  <si>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</si>
  <si>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</si>
  <si>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</si>
  <si>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</si>
  <si>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</si>
  <si>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</si>
  <si>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</si>
  <si>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</si>
  <si>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</si>
  <si>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</si>
  <si>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</si>
  <si>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</si>
  <si>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</si>
  <si>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</si>
  <si>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</si>
  <si>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</si>
  <si>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</si>
  <si>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</si>
  <si>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</si>
  <si>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</si>
  <si>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</si>
  <si>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</si>
  <si>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</si>
  <si>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</si>
  <si>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</si>
  <si>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</si>
  <si>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</si>
  <si>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</si>
  <si>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</si>
  <si>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</si>
  <si>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</si>
  <si>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</si>
  <si>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</si>
  <si>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</si>
  <si>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</si>
  <si>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</si>
  <si>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</si>
  <si>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</si>
  <si>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</si>
  <si>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</si>
  <si>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</si>
  <si>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</si>
  <si>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</si>
  <si>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</si>
  <si>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</si>
  <si>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</si>
  <si>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</si>
  <si>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</si>
  <si>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</si>
  <si>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</si>
  <si>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</si>
  <si>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</si>
  <si>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</si>
  <si>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</si>
  <si>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</si>
  <si>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</si>
  <si>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</si>
  <si>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</si>
  <si>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</si>
  <si>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</si>
  <si>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</si>
  <si>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</si>
  <si>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</si>
  <si>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</si>
  <si>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</si>
  <si>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</si>
  <si>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</si>
  <si>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</si>
  <si>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</si>
  <si>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</si>
  <si>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</si>
  <si>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</si>
  <si>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</si>
  <si>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</si>
  <si>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</si>
  <si>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</si>
  <si>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</si>
  <si>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</si>
  <si>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</si>
  <si>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</si>
  <si>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</si>
  <si>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</si>
  <si>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</si>
  <si>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</si>
  <si>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</si>
  <si>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</si>
  <si>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</si>
  <si>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</si>
  <si>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</si>
  <si>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</si>
  <si>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</si>
  <si>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</si>
  <si>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</si>
  <si>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</si>
  <si>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</si>
  <si>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</si>
  <si>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</si>
  <si>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</si>
  <si>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</si>
  <si>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</si>
  <si>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</si>
  <si>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</si>
  <si>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</si>
  <si>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</si>
  <si>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</si>
  <si>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</si>
  <si>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</si>
  <si>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</si>
  <si>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</si>
  <si>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</si>
  <si>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</si>
  <si>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</si>
  <si>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</si>
  <si>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</si>
  <si>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</si>
  <si>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</si>
  <si>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</si>
  <si>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</si>
  <si>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</si>
  <si>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</si>
  <si>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</si>
  <si>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</si>
  <si>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</si>
  <si>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</si>
  <si>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</si>
  <si>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</si>
  <si>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</si>
  <si>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</si>
  <si>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</si>
  <si>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</si>
  <si>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</si>
  <si>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</si>
  <si>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</si>
  <si>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</si>
  <si>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</si>
  <si>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</si>
  <si>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</si>
  <si>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</si>
  <si>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</si>
  <si>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</si>
  <si>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</si>
  <si>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</si>
  <si>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</si>
  <si>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</si>
  <si>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</si>
  <si>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</si>
  <si>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</si>
  <si>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</si>
  <si>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</si>
  <si>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</si>
  <si>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</si>
  <si>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</si>
  <si>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</si>
  <si>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</si>
  <si>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</si>
  <si>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</si>
  <si>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</si>
  <si>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</si>
  <si>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</si>
  <si>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</si>
  <si>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</si>
  <si>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</si>
  <si>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</si>
  <si>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</si>
  <si>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</si>
  <si>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</si>
  <si>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</si>
  <si>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</si>
  <si>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</si>
  <si>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</si>
  <si>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</si>
  <si>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</si>
  <si>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</si>
  <si>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</si>
  <si>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</si>
  <si>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</si>
  <si>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</si>
  <si>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</si>
  <si>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</si>
  <si>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</si>
  <si>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</si>
  <si>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</si>
  <si>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</si>
  <si>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</si>
  <si>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</si>
  <si>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</si>
  <si>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</si>
  <si>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</si>
  <si>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</si>
  <si>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</si>
  <si>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</si>
  <si>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</si>
  <si>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</si>
  <si>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</si>
  <si>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</si>
  <si>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</si>
  <si>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</si>
  <si>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</si>
  <si>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</si>
  <si>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</si>
  <si>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</si>
  <si>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</si>
  <si>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</si>
  <si>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</si>
  <si>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</si>
  <si>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</si>
  <si>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</si>
  <si>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</si>
  <si>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</si>
  <si>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</si>
  <si>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</si>
  <si>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</si>
  <si>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</si>
  <si>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</si>
  <si>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</si>
  <si>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</si>
  <si>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</si>
  <si>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</si>
  <si>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</si>
  <si>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</si>
  <si>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</si>
  <si>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</si>
  <si>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</si>
  <si>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</si>
  <si>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</si>
  <si>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</si>
  <si>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</si>
  <si>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</si>
  <si>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</si>
  <si>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</si>
  <si>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</si>
  <si>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</si>
  <si>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</si>
  <si>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</si>
  <si>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</si>
  <si>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</si>
  <si>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</si>
  <si>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</si>
  <si>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</si>
  <si>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</si>
  <si>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</si>
  <si>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</si>
  <si>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</si>
  <si>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</si>
  <si>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</si>
  <si>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</si>
  <si>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</si>
  <si>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</si>
  <si>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</si>
  <si>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</si>
  <si>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</si>
  <si>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</si>
  <si>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</si>
  <si>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</si>
  <si>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</si>
  <si>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</si>
  <si>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</si>
  <si>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</si>
  <si>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</si>
  <si>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</si>
  <si>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</si>
  <si>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</si>
  <si>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</si>
  <si>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</si>
  <si>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</si>
  <si>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</si>
  <si>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</si>
  <si>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</si>
  <si>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</si>
  <si>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</si>
  <si>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</si>
  <si>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</si>
  <si>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</si>
  <si>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</si>
  <si>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</si>
  <si>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</si>
  <si>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</si>
  <si>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</si>
  <si>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</si>
  <si>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</si>
  <si>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</si>
  <si>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</si>
  <si>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</si>
  <si>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</si>
  <si>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</si>
  <si>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</si>
  <si>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</si>
  <si>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</si>
  <si>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</si>
  <si>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</si>
  <si>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</si>
  <si>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</si>
  <si>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</si>
  <si>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</si>
  <si>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</si>
  <si>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</si>
  <si>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</si>
  <si>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</si>
  <si>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</si>
  <si>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</si>
  <si>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</si>
  <si>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</si>
  <si>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</si>
  <si>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</si>
  <si>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</si>
  <si>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</si>
  <si>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</si>
  <si>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</si>
  <si>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</si>
  <si>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</si>
  <si>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</si>
  <si>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</si>
  <si>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</si>
  <si>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</si>
  <si>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</si>
  <si>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</si>
  <si>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</si>
  <si>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</si>
  <si>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</si>
  <si>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</si>
  <si>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</si>
  <si>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</si>
  <si>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</si>
  <si>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</si>
  <si>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</si>
  <si>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</si>
  <si>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</si>
  <si>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</si>
  <si>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</si>
  <si>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</si>
  <si>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</si>
  <si>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</si>
  <si>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</si>
  <si>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</si>
  <si>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</si>
  <si>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</si>
  <si>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</si>
  <si>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</si>
  <si>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</si>
  <si>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</si>
  <si>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</si>
  <si>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</si>
  <si>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</si>
  <si>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</si>
  <si>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</si>
  <si>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</si>
  <si>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</si>
  <si>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</si>
  <si>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</si>
  <si>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</si>
  <si>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</si>
  <si>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</si>
  <si>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</si>
  <si>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</si>
  <si>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</si>
  <si>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</si>
  <si>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</si>
  <si>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</si>
  <si>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</si>
  <si>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</si>
  <si>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</si>
  <si>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</si>
  <si>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</si>
  <si>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</si>
  <si>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</si>
  <si>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</si>
  <si>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</si>
  <si>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</si>
  <si>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</si>
  <si>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</si>
  <si>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</si>
  <si>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</si>
  <si>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</si>
  <si>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</si>
  <si>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</si>
  <si>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</si>
  <si>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</si>
  <si>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</si>
  <si>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</si>
  <si>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</si>
  <si>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</si>
  <si>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</si>
  <si>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</si>
  <si>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</si>
  <si>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</si>
  <si>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</si>
  <si>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</si>
  <si>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</si>
  <si>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</si>
  <si>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</si>
  <si>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</si>
  <si>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</si>
  <si>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</si>
  <si>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</si>
  <si>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</si>
  <si>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</si>
  <si>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</si>
  <si>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</si>
  <si>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</si>
  <si>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</si>
  <si>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</si>
  <si>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</si>
  <si>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</si>
  <si>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</si>
  <si>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</si>
  <si>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</si>
  <si>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</si>
  <si>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</si>
  <si>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</si>
  <si>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</si>
  <si>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</si>
  <si>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</si>
  <si>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</si>
  <si>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</si>
  <si>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</si>
  <si>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</si>
  <si>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</si>
  <si>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</si>
  <si>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</si>
  <si>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</si>
  <si>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</si>
  <si>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</si>
  <si>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</si>
  <si>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</si>
  <si>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</si>
  <si>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</si>
  <si>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</si>
  <si>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</si>
  <si>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</si>
  <si>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</si>
  <si>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</si>
  <si>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</si>
  <si>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</si>
  <si>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</si>
  <si>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</si>
  <si>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</si>
  <si>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</si>
  <si>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</si>
  <si>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</si>
  <si>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</si>
  <si>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</si>
  <si>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</si>
  <si>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</si>
  <si>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</si>
  <si>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</si>
  <si>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</si>
  <si>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</si>
  <si>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</si>
  <si>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</si>
  <si>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</si>
  <si>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</si>
  <si>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</si>
  <si>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</si>
  <si>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</si>
  <si>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</si>
  <si>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</si>
  <si>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</si>
  <si>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</si>
  <si>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</si>
  <si>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</si>
  <si>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</si>
  <si>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</si>
  <si>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</si>
  <si>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</si>
  <si>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</si>
  <si>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</si>
  <si>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</si>
  <si>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</si>
  <si>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</si>
  <si>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</si>
  <si>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</si>
  <si>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</si>
  <si>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</si>
  <si>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</si>
  <si>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</si>
  <si>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</si>
  <si>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</si>
  <si>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</si>
  <si>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</si>
  <si>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</si>
  <si>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</si>
  <si>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</si>
  <si>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</si>
  <si>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</si>
  <si>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</si>
  <si>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</si>
  <si>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</si>
  <si>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</si>
  <si>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</si>
  <si>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</si>
  <si>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</si>
  <si>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</si>
  <si>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</si>
  <si>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</si>
  <si>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</si>
  <si>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</si>
  <si>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</si>
  <si>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</si>
  <si>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</si>
  <si>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</si>
  <si>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</si>
  <si>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</si>
  <si>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</si>
  <si>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</si>
  <si>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</si>
  <si>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</si>
  <si>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</si>
  <si>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</si>
  <si>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</si>
  <si>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</si>
  <si>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</si>
  <si>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</si>
  <si>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</si>
  <si>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</si>
  <si>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</si>
  <si>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</si>
  <si>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</si>
  <si>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</si>
  <si>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</si>
  <si>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</si>
  <si>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</si>
  <si>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</si>
  <si>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</si>
  <si>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</si>
  <si>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</si>
  <si>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</si>
  <si>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</si>
  <si>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</si>
  <si>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</si>
  <si>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</si>
  <si>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</si>
  <si>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</si>
  <si>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</si>
  <si>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</si>
  <si>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</si>
  <si>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</si>
  <si>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</si>
  <si>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</si>
  <si>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</si>
  <si>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</si>
  <si>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</si>
  <si>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</si>
  <si>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</si>
  <si>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</si>
  <si>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</si>
  <si>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</si>
  <si>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</si>
  <si>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</si>
  <si>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</si>
  <si>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</si>
  <si>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</si>
  <si>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</si>
  <si>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</si>
  <si>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</si>
  <si>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</si>
  <si>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</si>
  <si>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</si>
  <si>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</si>
  <si>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</si>
  <si>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</si>
  <si>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</si>
  <si>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</si>
  <si>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</si>
  <si>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</si>
  <si>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</si>
  <si>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</si>
  <si>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</si>
  <si>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</si>
  <si>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</si>
  <si>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</si>
  <si>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</si>
  <si>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</si>
  <si>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</si>
  <si>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</si>
  <si>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</si>
  <si>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</si>
  <si>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</si>
  <si>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</si>
  <si>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</si>
  <si>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</si>
  <si>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</si>
  <si>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</si>
  <si>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</si>
  <si>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</si>
  <si>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</si>
  <si>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</si>
  <si>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</si>
  <si>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</si>
  <si>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</si>
  <si>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</si>
  <si>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</si>
  <si>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</si>
  <si>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</si>
  <si>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</si>
  <si>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</si>
  <si>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</si>
  <si>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</si>
  <si>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</si>
  <si>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</si>
  <si>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</si>
  <si>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</si>
  <si>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</si>
  <si>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</si>
  <si>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</si>
  <si>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</si>
  <si>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</si>
  <si>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</si>
  <si>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</si>
  <si>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</si>
  <si>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</si>
  <si>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</si>
  <si>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</si>
  <si>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</si>
  <si>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</si>
  <si>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</si>
  <si>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</si>
  <si>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</si>
  <si>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</si>
  <si>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</si>
  <si>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</si>
  <si>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</si>
  <si>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</si>
  <si>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</si>
  <si>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</si>
  <si>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</si>
  <si>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</si>
  <si>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</si>
  <si>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</si>
  <si>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</si>
  <si>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</si>
  <si>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</si>
  <si>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</si>
  <si>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</si>
  <si>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</si>
  <si>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</si>
  <si>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</si>
  <si>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</si>
  <si>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</si>
  <si>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</si>
  <si>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</si>
  <si>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</si>
  <si>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</si>
  <si>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</si>
  <si>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</si>
  <si>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</si>
  <si>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</si>
  <si>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</si>
  <si>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</si>
  <si>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</si>
  <si>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</si>
  <si>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</si>
  <si>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</si>
  <si>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</si>
  <si>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</si>
  <si>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</si>
  <si>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</si>
  <si>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</si>
  <si>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</si>
  <si>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</si>
  <si>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</si>
  <si>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</si>
  <si>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</si>
  <si>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</si>
  <si>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</si>
  <si>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</si>
  <si>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</si>
  <si>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</si>
  <si>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</si>
  <si>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</si>
  <si>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</si>
  <si>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</si>
  <si>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</si>
  <si>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</si>
  <si>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</si>
  <si>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</si>
  <si>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</si>
  <si>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</si>
  <si>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</si>
  <si>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</si>
  <si>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</si>
  <si>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</si>
  <si>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</si>
  <si>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</si>
  <si>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</si>
  <si>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</si>
  <si>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</si>
  <si>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</si>
  <si>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</si>
  <si>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</si>
  <si>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</si>
  <si>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</si>
  <si>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</si>
  <si>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</si>
  <si>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</si>
  <si>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</si>
  <si>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</si>
  <si>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</si>
  <si>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</si>
  <si>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</si>
  <si>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</si>
  <si>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</si>
  <si>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</si>
  <si>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</si>
  <si>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</si>
  <si>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</si>
  <si>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</si>
  <si>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</si>
  <si>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</si>
  <si>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</si>
  <si>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</si>
  <si>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</si>
  <si>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</si>
  <si>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</si>
  <si>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</si>
  <si>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</si>
  <si>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</si>
  <si>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</si>
  <si>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</si>
  <si>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</si>
  <si>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</si>
  <si>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</si>
  <si>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</si>
  <si>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</si>
  <si>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</si>
  <si>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</si>
  <si>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</si>
  <si>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</si>
  <si>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</si>
  <si>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</si>
  <si>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</si>
  <si>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</si>
  <si>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</si>
  <si>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</si>
  <si>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</si>
  <si>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</si>
  <si>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</si>
  <si>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</si>
  <si>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</si>
  <si>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</si>
  <si>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</si>
  <si>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</si>
  <si>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</si>
  <si>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</si>
  <si>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</si>
  <si>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</si>
  <si>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</si>
  <si>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</si>
  <si>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</si>
  <si>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</si>
  <si>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</si>
  <si>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</si>
  <si>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</si>
  <si>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</si>
  <si>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</si>
  <si>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</si>
  <si>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</si>
  <si>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</si>
  <si>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</si>
  <si>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</si>
  <si>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</si>
  <si>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</si>
  <si>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</si>
  <si>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</si>
  <si>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</si>
  <si>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</si>
  <si>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</si>
  <si>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</si>
  <si>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</si>
  <si>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</si>
  <si>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</si>
  <si>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</si>
  <si>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</si>
  <si>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</si>
  <si>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</si>
  <si>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</si>
  <si>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</si>
  <si>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</si>
  <si>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</si>
  <si>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</si>
  <si>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</si>
  <si>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</si>
  <si>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</si>
  <si>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</si>
  <si>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</si>
  <si>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</si>
  <si>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</si>
  <si>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</si>
  <si>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</si>
  <si>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</si>
  <si>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</si>
  <si>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</si>
  <si>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</si>
  <si>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</si>
  <si>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</si>
  <si>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</si>
  <si>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</si>
  <si>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</si>
  <si>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</si>
  <si>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</si>
  <si>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</si>
  <si>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</si>
  <si>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</si>
  <si>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</si>
  <si>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</si>
  <si>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</si>
  <si>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</si>
  <si>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</si>
  <si>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</si>
  <si>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</si>
  <si>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</si>
  <si>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</si>
  <si>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</si>
  <si>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</si>
  <si>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</si>
  <si>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</si>
  <si>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</si>
  <si>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</si>
  <si>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</si>
  <si>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</si>
  <si>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</si>
  <si>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</si>
  <si>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</si>
  <si>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</si>
  <si>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</si>
  <si>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</si>
  <si>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</si>
  <si>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</si>
  <si>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</si>
  <si>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</si>
  <si>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</si>
  <si>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</si>
  <si>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</si>
  <si>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</si>
  <si>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</si>
  <si>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</si>
  <si>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</si>
  <si>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</si>
  <si>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</si>
  <si>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</si>
  <si>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</si>
  <si>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</si>
  <si>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</si>
  <si>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</si>
  <si>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</si>
  <si>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</si>
  <si>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</si>
  <si>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</si>
  <si>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</si>
  <si>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</si>
  <si>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</si>
  <si>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</si>
  <si>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</si>
  <si>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</si>
  <si>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</si>
  <si>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</si>
  <si>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</si>
  <si>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</si>
  <si>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</si>
  <si>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</si>
  <si>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</si>
  <si>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</si>
  <si>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</si>
  <si>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</si>
  <si>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</si>
  <si>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</si>
  <si>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</si>
  <si>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</si>
  <si>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</si>
  <si>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</si>
  <si>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</si>
  <si>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</si>
  <si>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</si>
  <si>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</si>
  <si>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</si>
  <si>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</si>
  <si>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</si>
  <si>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</si>
  <si>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</si>
  <si>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</si>
  <si>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</si>
  <si>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</si>
  <si>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</si>
  <si>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</si>
  <si>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</si>
  <si>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</si>
  <si>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</si>
  <si>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</si>
  <si>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</si>
  <si>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</si>
  <si>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</si>
  <si>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</si>
  <si>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</si>
  <si>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</si>
  <si>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</si>
  <si>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</si>
  <si>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</si>
  <si>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</si>
  <si>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</si>
  <si>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</si>
  <si>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</si>
  <si>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</si>
  <si>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</si>
  <si>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</si>
  <si>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</si>
  <si>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</si>
  <si>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</si>
  <si>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</si>
  <si>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</si>
  <si>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</si>
  <si>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</si>
  <si>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</si>
  <si>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</si>
  <si>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</si>
  <si>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</si>
  <si>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</si>
  <si>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</si>
  <si>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</si>
  <si>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</si>
  <si>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</si>
  <si>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</si>
  <si>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</si>
  <si>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</si>
  <si>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</si>
  <si>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</si>
  <si>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</si>
  <si>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</si>
  <si>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</si>
  <si>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</si>
  <si>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</si>
  <si>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</si>
  <si>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</si>
  <si>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</si>
  <si>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</si>
  <si>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</si>
  <si>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</si>
  <si>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</si>
  <si>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</si>
  <si>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</si>
  <si>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</si>
  <si>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</si>
  <si>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</si>
  <si>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</si>
  <si>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</si>
  <si>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</si>
  <si>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</si>
  <si>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</si>
  <si>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</si>
  <si>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</si>
  <si>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</si>
  <si>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</si>
  <si>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</si>
  <si>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</si>
  <si>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</si>
  <si>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</si>
  <si>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</si>
  <si>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</si>
  <si>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</si>
  <si>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</si>
  <si>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</si>
  <si>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</si>
  <si>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</si>
  <si>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</si>
  <si>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</si>
  <si>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</si>
  <si>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</si>
  <si>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</si>
  <si>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</si>
  <si>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</si>
  <si>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</si>
  <si>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</si>
  <si>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</si>
  <si>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</si>
  <si>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</si>
  <si>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</si>
  <si>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</si>
  <si>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</si>
  <si>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</si>
  <si>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</si>
  <si>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</si>
  <si>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</si>
  <si>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</si>
  <si>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</si>
  <si>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</si>
  <si>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</si>
  <si>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</si>
  <si>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</si>
  <si>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</si>
  <si>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</si>
  <si>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</si>
  <si>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</si>
  <si>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</si>
  <si>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</si>
  <si>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</si>
  <si>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</si>
  <si>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</si>
  <si>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</si>
  <si>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</si>
  <si>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</si>
  <si>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</si>
  <si>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</si>
  <si>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</si>
  <si>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</si>
  <si>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</si>
  <si>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</si>
  <si>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</si>
  <si>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</si>
  <si>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</si>
  <si>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</si>
  <si>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</si>
  <si>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</si>
  <si>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</si>
  <si>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</si>
  <si>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</si>
  <si>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</si>
  <si>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</si>
  <si>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</si>
  <si>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</si>
  <si>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</si>
  <si>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</si>
  <si>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</si>
  <si>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</si>
  <si>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</si>
  <si>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</si>
  <si>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</si>
  <si>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</si>
  <si>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</si>
  <si>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</si>
  <si>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</si>
  <si>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</si>
  <si>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</si>
  <si>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</si>
  <si>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</si>
  <si>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</si>
  <si>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</si>
  <si>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</si>
  <si>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</si>
  <si>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</si>
  <si>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</si>
  <si>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</si>
  <si>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</si>
  <si>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</si>
  <si>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</si>
  <si>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</si>
  <si>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</si>
  <si>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</si>
  <si>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</si>
  <si>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</si>
  <si>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</si>
  <si>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</si>
  <si>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</si>
  <si>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</si>
  <si>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</si>
  <si>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</si>
  <si>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</si>
  <si>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</si>
  <si>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</si>
  <si>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</si>
  <si>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</si>
  <si>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</si>
  <si>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</si>
  <si>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</si>
  <si>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</si>
  <si>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</si>
  <si>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</si>
  <si>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</si>
  <si>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</si>
  <si>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</si>
  <si>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</si>
  <si>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</si>
  <si>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</si>
  <si>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</si>
  <si>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</si>
  <si>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</si>
  <si>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</si>
  <si>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</si>
  <si>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</si>
  <si>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</si>
  <si>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</si>
  <si>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</si>
  <si>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</si>
  <si>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</si>
  <si>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</si>
  <si>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</si>
  <si>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</si>
  <si>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</si>
  <si>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</si>
  <si>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</si>
  <si>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</si>
  <si>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</si>
  <si>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</si>
  <si>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</si>
  <si>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</si>
  <si>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</si>
  <si>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</si>
  <si>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</si>
  <si>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</si>
  <si>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</si>
  <si>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</si>
  <si>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</si>
  <si>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</si>
  <si>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</si>
  <si>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</si>
  <si>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</si>
  <si>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</si>
  <si>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</si>
  <si>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</si>
  <si>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</si>
  <si>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</si>
  <si>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</si>
  <si>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</si>
  <si>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</si>
  <si>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</si>
  <si>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</si>
  <si>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</si>
  <si>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</si>
  <si>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</si>
  <si>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</si>
  <si>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</si>
  <si>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</si>
  <si>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</si>
  <si>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</si>
  <si>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</si>
  <si>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</si>
  <si>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</si>
  <si>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</si>
  <si>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</si>
  <si>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</si>
  <si>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</si>
  <si>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</si>
  <si>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</si>
  <si>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</si>
  <si>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</si>
  <si>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</si>
  <si>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</si>
  <si>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</si>
  <si>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</si>
  <si>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</si>
  <si>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</si>
  <si>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</si>
  <si>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</si>
  <si>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</si>
  <si>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</si>
  <si>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</si>
  <si>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</si>
  <si>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</si>
  <si>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</si>
  <si>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</si>
  <si>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</si>
  <si>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</si>
  <si>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</si>
  <si>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</si>
  <si>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</si>
  <si>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</si>
  <si>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</si>
  <si>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</si>
  <si>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</si>
  <si>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</si>
  <si>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</si>
  <si>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</si>
  <si>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</si>
  <si>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</si>
  <si>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</si>
  <si>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</si>
  <si>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</si>
  <si>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</si>
  <si>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</si>
  <si>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</si>
  <si>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</si>
  <si>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</si>
  <si>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</si>
  <si>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</si>
  <si>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</si>
  <si>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</si>
  <si>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</si>
  <si>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</si>
  <si>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</si>
  <si>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</si>
  <si>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</si>
  <si>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</si>
  <si>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</si>
  <si>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</si>
  <si>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</si>
  <si>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</si>
  <si>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</si>
  <si>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</si>
  <si>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</si>
  <si>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</si>
  <si>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</si>
  <si>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</si>
  <si>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</si>
  <si>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</si>
  <si>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</si>
  <si>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</si>
  <si>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</si>
  <si>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</si>
  <si>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</si>
  <si>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</si>
  <si>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</si>
  <si>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</si>
  <si>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</si>
  <si>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</si>
  <si>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</si>
  <si>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</si>
  <si>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</si>
  <si>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</si>
  <si>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</si>
  <si>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</si>
  <si>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</si>
  <si>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</si>
  <si>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</si>
  <si>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</si>
  <si>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</si>
  <si>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</si>
  <si>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</si>
  <si>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</si>
  <si>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</si>
  <si>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</si>
  <si>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</si>
  <si>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</si>
  <si>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</si>
  <si>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</si>
  <si>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</si>
  <si>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</si>
  <si>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</si>
  <si>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</si>
  <si>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</si>
  <si>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</si>
  <si>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</si>
  <si>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</si>
  <si>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</si>
  <si>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</si>
  <si>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</si>
  <si>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</si>
  <si>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</si>
  <si>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</si>
  <si>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</si>
  <si>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</si>
  <si>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</si>
  <si>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</si>
  <si>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</si>
  <si>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</si>
  <si>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</si>
  <si>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</si>
  <si>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</si>
  <si>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</si>
  <si>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</si>
  <si>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</si>
  <si>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</si>
  <si>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</si>
  <si>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</si>
  <si>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</si>
  <si>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</si>
  <si>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</si>
  <si>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</si>
  <si>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</si>
  <si>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</si>
  <si>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</si>
  <si>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</si>
  <si>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</si>
  <si>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</si>
  <si>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</si>
  <si>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</si>
  <si>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</si>
  <si>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</si>
  <si>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</si>
  <si>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</si>
  <si>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</si>
  <si>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</si>
  <si>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</si>
  <si>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</si>
  <si>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</si>
  <si>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</si>
  <si>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</si>
  <si>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</si>
  <si>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</si>
  <si>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</si>
  <si>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</si>
  <si>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</si>
  <si>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</si>
  <si>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</si>
  <si>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</si>
  <si>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</si>
  <si>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</si>
  <si>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</si>
  <si>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</si>
  <si>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</si>
  <si>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</si>
  <si>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</si>
  <si>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</si>
  <si>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</si>
  <si>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</si>
  <si>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</si>
  <si>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</si>
  <si>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</si>
  <si>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</si>
  <si>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</si>
  <si>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</si>
  <si>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</si>
  <si>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</si>
  <si>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</si>
  <si>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</si>
  <si>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</si>
  <si>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</si>
  <si>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</si>
  <si>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</si>
  <si>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</si>
  <si>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</si>
  <si>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</si>
  <si>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</si>
  <si>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</si>
  <si>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</si>
  <si>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</si>
  <si>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</si>
  <si>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</si>
  <si>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</si>
  <si>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</si>
  <si>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</si>
  <si>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</si>
  <si>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</si>
  <si>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</si>
  <si>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</si>
  <si>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</si>
  <si>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</si>
  <si>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</si>
  <si>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</si>
  <si>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</si>
  <si>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</si>
  <si>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</si>
  <si>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</si>
  <si>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</si>
  <si>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</si>
  <si>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</si>
  <si>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</si>
  <si>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</si>
  <si>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</si>
  <si>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</si>
  <si>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</si>
  <si>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</si>
  <si>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</si>
  <si>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</si>
  <si>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</si>
  <si>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</si>
  <si>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</si>
  <si>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</si>
  <si>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</si>
  <si>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</si>
  <si>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</si>
  <si>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</si>
  <si>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</si>
  <si>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</si>
  <si>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</si>
  <si>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</si>
  <si>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</si>
  <si>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</si>
  <si>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</si>
  <si>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</si>
  <si>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</si>
  <si>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</si>
  <si>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</si>
  <si>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</si>
  <si>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</si>
  <si>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</si>
  <si>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</si>
  <si>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</si>
  <si>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</si>
  <si>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</si>
  <si>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</si>
  <si>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</si>
  <si>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</si>
  <si>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</si>
  <si>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</si>
  <si>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</si>
  <si>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</si>
  <si>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</si>
  <si>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</si>
  <si>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</si>
  <si>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</si>
  <si>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</si>
  <si>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</si>
  <si>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</si>
  <si>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</si>
  <si>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</si>
  <si>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</si>
  <si>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</si>
  <si>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</si>
  <si>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</si>
  <si>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</si>
  <si>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</si>
  <si>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</si>
  <si>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</si>
  <si>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</si>
  <si>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</si>
  <si>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</si>
  <si>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</si>
  <si>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</si>
  <si>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</si>
  <si>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</si>
  <si>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</si>
  <si>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</si>
  <si>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</si>
  <si>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</si>
  <si>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</si>
  <si>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</si>
  <si>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</si>
  <si>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</si>
  <si>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</si>
  <si>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</si>
  <si>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</si>
  <si>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</si>
  <si>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</si>
  <si>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</si>
  <si>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</si>
  <si>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</si>
  <si>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</si>
  <si>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</si>
  <si>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</si>
  <si>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</si>
  <si>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</si>
  <si>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</si>
  <si>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</si>
  <si>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</si>
  <si>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</si>
  <si>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</si>
  <si>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</si>
  <si>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</si>
  <si>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</si>
  <si>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</si>
  <si>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</si>
  <si>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</si>
  <si>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</si>
  <si>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</si>
  <si>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</si>
  <si>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</si>
  <si>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</si>
  <si>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</si>
  <si>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</si>
  <si>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</si>
  <si>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</si>
  <si>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</si>
  <si>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</si>
  <si>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</si>
  <si>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</si>
  <si>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</si>
  <si>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</si>
  <si>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</si>
  <si>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</si>
  <si>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</si>
  <si>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</si>
  <si>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</si>
  <si>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</si>
  <si>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</si>
  <si>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</si>
  <si>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</si>
  <si>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</si>
  <si>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</si>
  <si>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</si>
  <si>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</si>
  <si>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</si>
  <si>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</si>
  <si>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</si>
  <si>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</si>
  <si>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</si>
  <si>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</si>
  <si>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</si>
  <si>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</si>
  <si>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</si>
  <si>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</si>
  <si>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</si>
  <si>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</si>
  <si>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</si>
  <si>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</si>
  <si>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</si>
  <si>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</si>
  <si>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</si>
  <si>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</si>
  <si>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</si>
  <si>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</si>
  <si>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</si>
  <si>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</si>
  <si>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</si>
  <si>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</si>
  <si>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</si>
  <si>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</si>
  <si>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</si>
  <si>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</si>
  <si>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</si>
  <si>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</si>
  <si>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</si>
  <si>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</si>
  <si>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</si>
  <si>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</si>
  <si>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</si>
  <si>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</si>
  <si>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</si>
  <si>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</si>
  <si>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</si>
  <si>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</si>
  <si>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</si>
  <si>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</si>
  <si>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</si>
  <si>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</si>
  <si>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</si>
  <si>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</si>
  <si>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</si>
  <si>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</si>
  <si>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</si>
  <si>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</si>
  <si>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</si>
  <si>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</si>
  <si>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</si>
  <si>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</si>
  <si>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</si>
  <si>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</si>
  <si>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</si>
  <si>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</si>
  <si>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</si>
  <si>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</si>
  <si>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</si>
  <si>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</si>
  <si>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</si>
  <si>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</si>
  <si>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</si>
  <si>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</si>
  <si>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</si>
  <si>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</si>
  <si>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</si>
  <si>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</si>
  <si>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</si>
  <si>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</si>
  <si>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</si>
  <si>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</si>
  <si>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</si>
  <si>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</si>
  <si>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</si>
  <si>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</si>
  <si>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</si>
  <si>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</si>
  <si>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</si>
  <si>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</si>
  <si>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</si>
  <si>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</si>
  <si>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</si>
  <si>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</si>
  <si>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</si>
  <si>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</si>
  <si>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</si>
  <si>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</si>
  <si>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</si>
  <si>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</si>
  <si>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</si>
  <si>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</si>
  <si>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</si>
  <si>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</si>
  <si>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</si>
  <si>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</si>
  <si>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</si>
  <si>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</si>
  <si>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</si>
  <si>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</si>
  <si>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</si>
  <si>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</si>
  <si>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</si>
  <si>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</si>
  <si>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</si>
  <si>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</si>
  <si>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</si>
  <si>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</si>
  <si>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</si>
  <si>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</si>
  <si>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</si>
  <si>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</si>
  <si>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</si>
  <si>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</si>
  <si>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</si>
  <si>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</si>
  <si>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</si>
  <si>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</si>
  <si>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</si>
  <si>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</si>
  <si>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</si>
  <si>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</si>
  <si>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</si>
  <si>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</si>
  <si>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</si>
  <si>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</si>
  <si>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</si>
  <si>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</si>
  <si>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</si>
  <si>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</si>
  <si>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</si>
  <si>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</si>
  <si>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</si>
  <si>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</si>
  <si>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</si>
  <si>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</si>
  <si>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</si>
  <si>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</si>
  <si>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</si>
  <si>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</si>
  <si>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</si>
  <si>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</si>
  <si>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</si>
  <si>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</si>
  <si>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</si>
  <si>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</si>
  <si>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</si>
  <si>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</si>
  <si>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</si>
  <si>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</si>
  <si>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</si>
  <si>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</si>
  <si>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</si>
  <si>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</si>
  <si>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</si>
  <si>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</si>
  <si>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</si>
  <si>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</si>
  <si>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</si>
  <si>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</si>
  <si>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</si>
  <si>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</si>
  <si>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</si>
  <si>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</si>
  <si>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</si>
  <si>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</si>
  <si>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</si>
  <si>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</si>
  <si>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</si>
  <si>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</si>
  <si>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</si>
  <si>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</si>
  <si>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</si>
  <si>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</si>
  <si>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</si>
  <si>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</si>
  <si>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</si>
  <si>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</si>
  <si>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</si>
  <si>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</si>
  <si>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</si>
  <si>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</si>
  <si>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</si>
  <si>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</si>
  <si>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</si>
  <si>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</si>
  <si>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</si>
  <si>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</si>
  <si>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</si>
  <si>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</si>
  <si>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</si>
  <si>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</si>
  <si>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</si>
  <si>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</si>
  <si>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</si>
  <si>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</si>
  <si>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</si>
  <si>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</si>
  <si>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</si>
  <si>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</si>
  <si>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</si>
  <si>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</si>
  <si>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</si>
  <si>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</si>
  <si>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</si>
  <si>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</si>
  <si>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</si>
  <si>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</si>
  <si>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</si>
  <si>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</si>
  <si>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</si>
  <si>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</si>
  <si>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</si>
  <si>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</si>
  <si>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</si>
  <si>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</si>
  <si>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</si>
  <si>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</si>
  <si>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</si>
  <si>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</si>
  <si>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</si>
  <si>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</si>
  <si>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</si>
  <si>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</si>
  <si>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</si>
  <si>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</si>
  <si>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</si>
  <si>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</si>
  <si>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</si>
  <si>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</si>
  <si>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</si>
  <si>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</si>
  <si>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</si>
  <si>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</si>
  <si>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</si>
  <si>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</si>
  <si>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</si>
  <si>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</si>
  <si>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</si>
  <si>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</si>
  <si>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</si>
  <si>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</si>
  <si>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</si>
  <si>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</si>
  <si>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</si>
  <si>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</si>
  <si>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</si>
  <si>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</si>
  <si>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</si>
  <si>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</si>
  <si>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</si>
  <si>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</si>
  <si>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</si>
  <si>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</si>
  <si>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</si>
  <si>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</si>
  <si>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</si>
  <si>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</si>
  <si>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</si>
  <si>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</si>
  <si>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</si>
  <si>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</si>
  <si>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</si>
  <si>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</si>
  <si>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</si>
  <si>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</si>
  <si>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</si>
  <si>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</si>
  <si>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</si>
  <si>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</si>
  <si>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</si>
  <si>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</si>
  <si>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</si>
  <si>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</si>
  <si>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</si>
  <si>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</si>
  <si>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</si>
  <si>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</si>
  <si>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</si>
  <si>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PCM-20251112-00000526</t>
  </si>
  <si>
    <t>ETA 30  min</t>
  </si>
  <si>
    <t>PCM-20251112-00000559</t>
  </si>
  <si>
    <t>ETA 60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</si>
</sst>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8" dataDxfId="47" headerRowBorderDxfId="45" tableBorderDxfId="46" totalsRowBorderDxfId="44">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8" totalsRowShown="0" headerRowDxfId="31" dataDxfId="30" headerRowBorderDxfId="28" tableBorderDxfId="29">
  <autoFilter ref="A1:L2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310.36894224536809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9" ca="1" si="0">IFERROR(NOW()-F3,"")</f>
        <v>45973.317368171294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45973.317368171294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45973.317368171294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45973.317368171294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45973.317368171294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45973.317368171294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45973.317368171294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45973.317368171294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45973.317368171294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45973.317368171294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45973.317368171294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45973.317368171294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45973.317368171294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45973.317368171294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45973.317368171294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45973.317368171294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45973.317368171294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45973.317368171294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45973.317368171294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45973.317368171294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45973.317368171294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45973.317368171294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45973.317368171294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45973.317368171294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45973.317368171294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45973.317368171294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45973.317368171294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ref="G30:G61" ca="1" si="1">IFERROR(NOW()-F30,"")</f>
        <v>45973.317368171294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45973.317368171294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45973.317368171294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45973.317368171294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45973.317368171294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45973.317368171294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45973.317368171294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45973.317368171294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45973.317368171294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45973.317368171294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45973.317368171294</v>
      </c>
      <c r="H40" s="111"/>
      <c r="I40" s="109" t="str">
        <f>IFERROR(VLOOKUP(D40,DB!A:F,6,0),"")</f>
        <v/>
      </c>
      <c r="J40" s="109" t="str">
        <f>IFERROR(VLOOKUP(D40,DB!A:G,7,0),"")</f>
        <v/>
      </c>
      <c r="K40" s="113"/>
      <c r="L40" s="114" t="str">
        <f>IFERROR(VLOOKUP(D40,DB!A:I,9,0),"")</f>
        <v/>
      </c>
    </row>
    <row r="41" spans="1:12" ht="15" customHeight="1">
      <c r="A41" s="117"/>
      <c r="B41" s="118" t="str">
        <f>IFERROR(VLOOKUP(D41,DB!A:K,11,0),"")</f>
        <v/>
      </c>
      <c r="C41" s="118"/>
      <c r="D41" s="118"/>
      <c r="E41" s="119"/>
      <c r="F41" s="120"/>
      <c r="G41" s="121">
        <f t="shared" ca="1" si="1"/>
        <v>45973.317368171294</v>
      </c>
      <c r="H41" s="120"/>
      <c r="I41" s="118" t="str">
        <f>IFERROR(VLOOKUP(D41,DB!A:F,6,0),"")</f>
        <v/>
      </c>
      <c r="J41" s="118" t="str">
        <f>IFERROR(VLOOKUP(D41,DB!A:G,7,0),"")</f>
        <v/>
      </c>
      <c r="K41" s="122"/>
      <c r="L41" s="123" t="str">
        <f>IFERROR(VLOOKUP(D41,DB!A:I,9,0),"")</f>
        <v/>
      </c>
    </row>
    <row r="42" spans="1:12" ht="15" customHeight="1">
      <c r="A42" s="158"/>
      <c r="B42" s="159" t="str">
        <f>IFERROR(VLOOKUP(D42,DB!A:K,11,0),"")</f>
        <v/>
      </c>
      <c r="C42" s="159"/>
      <c r="D42" s="159"/>
      <c r="E42" s="160"/>
      <c r="F42" s="155"/>
      <c r="G42" s="161">
        <f ca="1">IFERROR(NOW()-F42,"")</f>
        <v>45973.317368171294</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45973.317368171294</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45973.317368171294</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45973.317368171294</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45973.317368171294</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45973.317368171294</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45973.317368171294</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45973.317368171294</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45973.317368171294</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45973.317368171294</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45973.317368171294</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45973.317368171294</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45973.317368171294</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45973.317368171294</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45973.317368171294</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45973.317368171294</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45973.317368171294</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45973.317368171294</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45973.317368171294</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45973.317368171294</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45973.317368171294</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45973.317368171294</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45973.317368171294</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45973.317368171294</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45973.317368171294</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45973.317368171294</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45973.317368171294</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45973.317368171294</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45973.317368171294</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45973.317368171294</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45973.317368171294</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45973.317368171294</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45973.317368171294</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45973.317368171294</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45973.317368171294</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45973.317368171294</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45973.317368171294</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45973.317368171294</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45973.317368171294</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45973.317368171294</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45973.317368171294</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45973.317368171294</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45973.317368171294</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45973.317368171294</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45973.317368171294</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45973.317368171294</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45973.317368171294</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45973.317368171294</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45973.317368171294</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45973.317368171294</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45973.317368171294</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45973.317368171294</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45973.317368171294</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45973.317368171294</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45973.317368171294</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45973.317368171294</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45973.317368171294</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45973.317368171294</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45973.317368171294</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45973.317368171294</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45973.317368171294</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45973.317368171294</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45973.317368171294</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45973.317368171294</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45973.317368171294</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45973.317368171294</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45973.317368171294</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45973.317368171294</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45973.317368171294</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45973.317368171294</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45973.317368171294</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45973.317368171294</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45973.317368171294</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45973.317368171294</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45973.317368171294</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45973.317368171294</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45973.317368171294</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45973.317368171294</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45973.317368171294</v>
      </c>
      <c r="H120" s="155"/>
      <c r="I120" s="159" t="str">
        <f>IFERROR(VLOOKUP(D120,DB!A:F,6,0),"")</f>
        <v/>
      </c>
      <c r="J120" s="159" t="str">
        <f>IFERROR(VLOOKUP(D120,DB!A:G,7,0),"")</f>
        <v/>
      </c>
      <c r="K120" s="162"/>
      <c r="L120" s="163" t="str">
        <f>IFERROR(VLOOKUP(D120,DB!A:I,9,0),"")</f>
        <v/>
      </c>
    </row>
    <row r="121" spans="1:12" ht="15" customHeight="1">
      <c r="A121" s="158"/>
      <c r="B121" s="159" t="str">
        <f>IFERROR(VLOOKUP(D121,DB!A:K,11,0),"")</f>
        <v/>
      </c>
      <c r="C121" s="159"/>
      <c r="D121" s="159"/>
      <c r="E121" s="160"/>
      <c r="F121" s="155"/>
      <c r="G121" s="161">
        <f ca="1">IFERROR(NOW()-F121,"")</f>
        <v>45973.317368171294</v>
      </c>
      <c r="H121" s="155"/>
      <c r="I121" s="159" t="str">
        <f>IFERROR(VLOOKUP(D121,DB!A:F,6,0),"")</f>
        <v/>
      </c>
      <c r="J121" s="159" t="str">
        <f>IFERROR(VLOOKUP(D121,DB!A:G,7,0),"")</f>
        <v/>
      </c>
      <c r="K121" s="162"/>
      <c r="L121" s="163" t="str">
        <f>IFERROR(VLOOKUP(D121,DB!A:I,9,0),"")</f>
        <v/>
      </c>
    </row>
  </sheetData>
  <customSheetViews>
    <customSheetView guid="{F6042A99-DD27-4453-835D-0834D95730CC}" filter="1" showAutoFilter="1">
      <pageMargins left="0" right="0" top="0" bottom="0" header="0" footer="0"/>
      <autoFilter ref="B1:M1" xr:uid="{B390C5BA-DD44-4F02-89B3-E4AD1D86C9CB}"/>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148.31753020833276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3" ca="1" si="1">IFERROR(NOW()-F4,"-")</f>
        <v>45973.317368171294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45973.317368171294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45973.317368171294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45973.317368171294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45973.317368171294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45973.317368171294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45973.317368171294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45973.317368171294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45973.317368171294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45973.317368171294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45973.317368171294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45973.317368171294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45973.317368171294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45973.317368171294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45973.317368171294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45973.317368171294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45973.317368171294</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61" t="s">
        <v>20260</v>
      </c>
      <c r="E2" s="18"/>
      <c r="F2" s="20"/>
      <c r="G2" s="21">
        <f t="shared" ref="G2:G9" ca="1" si="0">IFERROR(NOW()-F2,"-")</f>
        <v>45973.317368171294</v>
      </c>
      <c r="H2" s="22"/>
      <c r="I2" s="19" t="str">
        <f>IFERROR(VLOOKUP(D2,DB!A:F,6,0),"")</f>
        <v>Power Cube</v>
      </c>
      <c r="J2" s="18" t="str">
        <f>IFERROR(VLOOKUP(D2,DB!A:G,7,0),"")</f>
        <v>No BB Design+Good</v>
      </c>
      <c r="K2" s="45"/>
      <c r="L2" s="23" t="str">
        <f>IFERROR(VLOOKUP(D2,DB!A:I,9,0),"")</f>
        <v>Latis</v>
      </c>
    </row>
    <row r="3" spans="1:13" ht="15" customHeight="1">
      <c r="A3" s="19"/>
      <c r="B3" s="61" t="str">
        <f>IFERROR(VLOOKUP(D3,DB!A:K,11,0),"")</f>
        <v/>
      </c>
      <c r="C3" s="18"/>
      <c r="D3" s="61"/>
      <c r="E3" s="18"/>
      <c r="F3" s="20"/>
      <c r="G3" s="21">
        <f t="shared" ca="1" si="0"/>
        <v>45973.317368171294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45973.317368171294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45973.317368171294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45973.317368171294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45973.317368171294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45973.317368171294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45973.317368171294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45973.317368171294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45973.317368171294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45973.317368171294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45973.317368171294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45973.317368171294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45973.317368171294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45973.317368171294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45973.317368171294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45973.317368171294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45973.317368171294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45973.317368171294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45973.317368171294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45973.317368171294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45973.317368171294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45973.317368171294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45973.317368171294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45973.317368171294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45973.317368171294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45973.317368171294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45973.317368171294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45973.317368171294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45973.317368171294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45973.317368171294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45973.317368171294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45973.317368171294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45973.317368171294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45973.317368171294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45973.317368171294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45973.317368171294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45973.317368171294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45973.317368171294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45973.317368171294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45973.317368171294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45973.317368171294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45973.317368171294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45973.317368171294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45973.317368171294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45973.317368171294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45973.317368171294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45973.317368171294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45973.317368171294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45973.317368171294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45973.317368171294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45973.317368171294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45973.317368171294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45973.317368171294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45973.317368171294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45973.317368171294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45973.317368171294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45973.317368171294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45973.317368171294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45973.317368171294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45973.317368171294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45973.317368171294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45973.317368171294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45973.317368171294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45973.317368171294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45973.317368171294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45973.317368171294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45973.317368171294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45973.317368171294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45973.317368171294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45973.317368171294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45973.317368171294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45973.317368171294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45973.317368171294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45973.317368171294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45973.317368171294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45973.317368171294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45973.317368171294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45973.317368171294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45973.317368171294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45973.317368171294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45973.317368171294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45973.317368171294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45973.317368171294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45973.317368171294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45973.317368171294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45973.317368171294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45973.317368171294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45973.317368171294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45973.317368171294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45973.317368171294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45973.317368171294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45973.317368171294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45973.317368171294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45973.317368171294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45973.317368171294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45973.317368171294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45973.317368171294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45973.317368171294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45973.317368171294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45973.317368171294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45973.317368171294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45973.317368171294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45973.317368171294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45973.317368171294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45973.317368171294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45973.317368171294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45973.317368171294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45973.317368171294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45973.317368171294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45973.317368171294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45973.317368171294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45973.317368171294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45973.317368171294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45973.317368171294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45973.317368171294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45973.317368171294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45973.317368171294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45973.317368171294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45973.317368171294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45973.317368171294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45973.317368171294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45973.317368171294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45973.317368171294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45973.317368171294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45973.317368171294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45973.317368171294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45973.317368171294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45973.317368171294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45973.317368171294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45973.317368171294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45973.317368171294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45973.317368171294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45973.317368171294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45973.317368171294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45973.317368171294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45973.317368171294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45973.317368171294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45973.317368171294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45973.317368171294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45973.317368171294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45973.317368171294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45973.317368171294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45973.317368171294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45973.317368171294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45973.317368171294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45973.317368171294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45973.317368171294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45973.317368171294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45973.317368171294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45973.317368171294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45973.317368171294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45973.317368171294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45973.317368171294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45973.317368171294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45973.317368171294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45973.317368171294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45973.317368171294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45973.317368171294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45973.317368171294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45973.317368171294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45973.317368171294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45973.317368171294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45973.317368171294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45973.317368171294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45973.317368171294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45973.317368171294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45973.317368171294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45973.317368171294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45973.317368171294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45973.317368171294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45973.317368171294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45973.317368171294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45973.317368171294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45973.317368171294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45973.317368171294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45973.317368171294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45973.317368171294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45973.317368171294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45973.317368171294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45973.317368171294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45973.317368171294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45973.317368171294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45973.317368171294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45973.317368171294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45973.317368171294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45973.317368171294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45973.317368171294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45973.317368171294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45973.317368171294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45973.317368171294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45973.317368171294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45973.317368171294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45973.317368171294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45973.317368171294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45973.317368171294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45973.317368171294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45973.317368171294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45973.317368171294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45973.317368171294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45973.317368171294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45973.317368171294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45973.317368171294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45973.317368171294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45973.317368171294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45973.317368171294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45973.317368171294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45973.317368171294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45973.317368171294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45973.317368171294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45973.317368171294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45973.317368171294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45973.317368171294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45973.317368171294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45973.317368171294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45973.317368171294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45973.317368171294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45973.317368171294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45973.317368171294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45973.317368171294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45973.317368171294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45973.317368171294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45973.317368171294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45973.317368171294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45973.317368171294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45973.317368171294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45973.317368171294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45973.317368171294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45973.317368171294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45973.317368171294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45973.317368171294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45973.317368171294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45973.317368171294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45973.317368171294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45973.317368171294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45973.317368171294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45973.317368171294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45973.317368171294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45973.317368171294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45973.317368171294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45973.317368171294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45973.317368171294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45973.317368171294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45973.317368171294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45973.317368171294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45973.317368171294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45973.317368171294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45973.317368171294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45973.317368171294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45973.317368171294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45973.317368171294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45973.317368171294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45973.317368171294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45973.317368171294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45973.317368171294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45973.317368171294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45973.317368171294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45973.317368171294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45973.317368171294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45973.317368171294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45973.317368171294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45973.317368171294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45973.317368171294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45973.317368171294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45973.317368171294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45973.317368171294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45973.317368171294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45973.317368171294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45973.317368171294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45973.317368171294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45973.317368171294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45973.317368171294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45973.317368171294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45973.317368171294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45973.317368171294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45973.317368171294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45973.317368171294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45973.317368171294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45973.317368171294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45973.317368171294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45973.317368171294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45973.317368171294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45973.317368171294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45973.317368171294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45973.317368171294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45973.317368171294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45973.317368171294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45973.317368171294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45973.317368171294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45973.317368171294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45973.317368171294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45973.317368171294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45973.317368171294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45973.317368171294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45973.317368171294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45973.317368171294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45973.317368171294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45973.317368171294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45973.317368171294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45973.317368171294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45973.317368171294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45973.317368171294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45973.317368171294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45973.317368171294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45973.317368171294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45973.317368171294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45973.317368171294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45973.317368171294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45973.317368171294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45973.317368171294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45973.317368171294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45973.317368171294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45973.317368171294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45973.317368171294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45973.317368171294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45973.317368171294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45973.317368171294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45973.317368171294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45973.317368171294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45973.317368171294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45973.317368171294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45973.317368171294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45973.317368171294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45973.317368171294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45973.317368171294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45973.317368171294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45973.317368171294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45973.317368171294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45973.317368171294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45973.317368171294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45973.317368171294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45973.317368171294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45973.317368171294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45973.317368171294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45973.317368171294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45973.317368171294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45973.317368171294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45973.317368171294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45973.317368171294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45973.317368171294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45973.317368171294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45973.317368171294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45973.317368171294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45973.317368171294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45973.317368171294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45973.317368171294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45973.317368171294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45973.317368171294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45973.317368171294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45973.317368171294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45973.317368171294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45973.317368171294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45973.317368171294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45973.317368171294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45973.317368171294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45973.317368171294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45973.317368171294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45973.317368171294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45973.317368171294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45973.317368171294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45973.317368171294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45973.317368171294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45973.317368171294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45973.317368171294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45973.317368171294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45973.317368171294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45973.317368171294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45973.317368171294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45973.317368171294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45973.317368171294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45973.317368171294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45973.317368171294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45973.317368171294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45973.317368171294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45973.317368171294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45973.317368171294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45973.317368171294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45973.317368171294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45973.317368171294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45973.317368171294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45973.317368171294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45973.317368171294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45973.317368171294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45973.317368171294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45973.317368171294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45973.317368171294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45973.317368171294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45973.317368171294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45973.317368171294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45973.317368171294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45973.317368171294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45973.317368171294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45973.317368171294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45973.317368171294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45973.317368171294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45973.317368171294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45973.317368171294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45973.317368171294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45973.317368171294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45973.317368171294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45973.317368171294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45973.317368171294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45973.317368171294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45973.317368171294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45973.317368171294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45973.317368171294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45973.317368171294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45973.317368171294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45973.317368171294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45973.317368171294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45973.317368171294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45973.317368171294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45973.317368171294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45973.317368171294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45973.317368171294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45973.317368171294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45973.317368171294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45973.317368171294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45973.317368171294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45973.317368171294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45973.317368171294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45973.317368171294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45973.317368171294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45973.317368171294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45973.317368171294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45973.317368171294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45973.317368171294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45973.317368171294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45973.317368171294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45973.317368171294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45973.317368171294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45973.317368171294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45973.317368171294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45973.317368171294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45973.317368171294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45973.317368171294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45973.317368171294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45973.317368171294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45973.317368171294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45973.317368171294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45973.317368171294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45973.317368171294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45973.317368171294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45973.317368171294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45973.317368171294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45973.317368171294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45973.317368171294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45973.317368171294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45973.317368171294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45973.317368171294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45973.317368171294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45973.317368171294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45973.317368171294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45973.317368171294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45973.317368171294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45973.317368171294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45973.317368171294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45973.317368171294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45973.317368171294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45973.317368171294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45973.317368171294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45973.317368171294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45973.317368171294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45973.317368171294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45973.317368171294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45973.317368171294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45973.317368171294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45973.317368171294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45973.317368171294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45973.317368171294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45973.317368171294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45973.317368171294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45973.317368171294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45973.317368171294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45973.317368171294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45973.317368171294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45973.317368171294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45973.317368171294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45973.317368171294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45973.317368171294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45973.317368171294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45973.317368171294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45973.317368171294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45973.317368171294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45973.317368171294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45973.317368171294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45973.317368171294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45973.317368171294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45973.317368171294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45973.317368171294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45973.317368171294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45973.317368171294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45973.317368171294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45973.317368171294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45973.317368171294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45973.317368171294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45973.317368171294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45973.317368171294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45973.317368171294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45973.317368171294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45973.317368171294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45973.317368171294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45973.317368171294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45973.317368171294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45973.317368171294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45973.317368171294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45973.317368171294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45973.317368171294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45973.317368171294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45973.317368171294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45973.317368171294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45973.317368171294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45973.317368171294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45973.317368171294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45973.317368171294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45973.317368171294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45973.317368171294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45973.317368171294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45973.317368171294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45973.317368171294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45973.317368171294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45973.317368171294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45973.317368171294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45973.317368171294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45973.317368171294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45973.317368171294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45973.317368171294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45973.317368171294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45973.317368171294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45973.317368171294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45973.317368171294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45973.317368171294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45973.317368171294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45973.317368171294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45973.317368171294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45973.317368171294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45973.317368171294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45973.317368171294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45973.317368171294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45973.317368171294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45973.317368171294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45973.317368171294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45973.317368171294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45973.317368171294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45973.317368171294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45973.317368171294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45973.317368171294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45973.317368171294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45973.317368171294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45973.317368171294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45973.317368171294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45973.317368171294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45973.317368171294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45973.317368171294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45973.317368171294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45973.317368171294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45973.317368171294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45973.317368171294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45973.317368171294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45973.317368171294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45973.317368171294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45973.317368171294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45973.317368171294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45973.317368171294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45973.317368171294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45973.317368171294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45973.317368171294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45973.317368171294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45973.317368171294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45973.317368171294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45973.317368171294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45973.317368171294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45973.317368171294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45973.317368171294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45973.317368171294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45973.317368171294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45973.317368171294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45973.317368171294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45973.317368171294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45973.317368171294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45973.317368171294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45973.317368171294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45973.317368171294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45973.317368171294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45973.317368171294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45973.317368171294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45973.317368171294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45973.317368171294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45973.317368171294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45973.317368171294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45973.317368171294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45973.317368171294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45973.317368171294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45973.317368171294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45973.317368171294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45973.317368171294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45973.317368171294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45973.317368171294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45973.317368171294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45973.317368171294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45973.317368171294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45973.317368171294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45973.317368171294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45973.317368171294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45973.317368171294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45973.317368171294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45973.317368171294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45973.317368171294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45973.317368171294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45973.317368171294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45973.317368171294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45973.317368171294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45973.317368171294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45973.317368171294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45973.317368171294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45973.317368171294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45973.317368171294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45973.317368171294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45973.317368171294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45973.317368171294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45973.317368171294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45973.317368171294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45973.317368171294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45973.317368171294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45973.317368171294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45973.317368171294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45973.317368171294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45973.317368171294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45973.317368171294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45973.317368171294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45973.317368171294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45973.317368171294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45973.317368171294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45973.317368171294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45973.317368171294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45973.317368171294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45973.317368171294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45973.317368171294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45973.317368171294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45973.317368171294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45973.317368171294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45973.317368171294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45973.317368171294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45973.317368171294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45973.317368171294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45973.317368171294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45973.317368171294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45973.317368171294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45973.317368171294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45973.317368171294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45973.317368171294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45973.317368171294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45973.317368171294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45973.317368171294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45973.317368171294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45973.317368171294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45973.317368171294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45973.317368171294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45973.317368171294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45973.317368171294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45973.317368171294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45973.317368171294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45973.317368171294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45973.317368171294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45973.317368171294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45973.317368171294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45973.317368171294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45973.317368171294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45973.317368171294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45973.317368171294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45973.317368171294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45973.317368171294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45973.317368171294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45973.317368171294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45973.317368171294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45973.317368171294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45973.317368171294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45973.317368171294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45973.317368171294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45973.317368171294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45973.317368171294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45973.317368171294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45973.317368171294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45973.317368171294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45973.317368171294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45973.317368171294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45973.317368171294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45973.317368171294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45973.317368171294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45973.317368171294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45973.317368171294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45973.317368171294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45973.317368171294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45973.317368171294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45973.317368171294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45973.317368171294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45973.317368171294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45973.317368171294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45973.317368171294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45973.317368171294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45973.317368171294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45973.317368171294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45973.317368171294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45973.317368171294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45973.317368171294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45973.317368171294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45973.317368171294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45973.317368171294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45973.317368171294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45973.317368171294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45973.317368171294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45973.317368171294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45973.317368171294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45973.317368171294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45973.317368171294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45973.317368171294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45973.317368171294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45973.317368171294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45973.317368171294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45973.317368171294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45973.317368171294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45973.317368171294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45973.317368171294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45973.317368171294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45973.317368171294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45973.317368171294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45973.317368171294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45973.317368171294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45973.317368171294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45973.317368171294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45973.317368171294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45973.317368171294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45973.317368171294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45973.317368171294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45973.317368171294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45973.317368171294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45973.317368171294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45973.317368171294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45973.317368171294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45973.317368171294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45973.317368171294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45973.317368171294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45973.317368171294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45973.317368171294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45973.317368171294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45973.317368171294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45973.317368171294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45973.317368171294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45973.317368171294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45973.317368171294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45973.317368171294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45973.317368171294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45973.317368171294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45973.317368171294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45973.317368171294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45973.317368171294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45973.317368171294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45973.317368171294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45973.317368171294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45973.317368171294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45973.317368171294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45973.317368171294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45973.317368171294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45973.317368171294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45973.317368171294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45973.317368171294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45973.317368171294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45973.317368171294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45973.317368171294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45973.317368171294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45973.317368171294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45973.317368171294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45973.317368171294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45973.317368171294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45973.317368171294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45973.317368171294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45973.317368171294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45973.317368171294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45973.317368171294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45973.317368171294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45973.317368171294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45973.317368171294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45973.317368171294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45973.317368171294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45973.317368171294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45973.317368171294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45973.317368171294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45973.317368171294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45973.317368171294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45973.317368171294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45973.317368171294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45973.317368171294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45973.317368171294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45973.317368171294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45973.317368171294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45973.317368171294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45973.317368171294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45973.317368171294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45973.317368171294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45973.317368171294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45973.317368171294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45973.317368171294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45973.317368171294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45973.317368171294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45973.317368171294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45973.317368171294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45973.317368171294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45973.317368171294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45973.317368171294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45973.317368171294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45973.317368171294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45973.317368171294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45973.317368171294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45973.317368171294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45973.317368171294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45973.317368171294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45973.317368171294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45973.317368171294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45973.317368171294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45973.317368171294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45973.317368171294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45973.317368171294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45973.317368171294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45973.317368171294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45973.317368171294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45973.317368171294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45973.317368171294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45973.317368171294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45973.317368171294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45973.317368171294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45973.317368171294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45973.317368171294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45973.317368171294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45973.317368171294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45973.317368171294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45973.317368171294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45973.317368171294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45973.317368171294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45973.317368171294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45973.317368171294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45973.317368171294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45973.317368171294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45973.317368171294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45973.317368171294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45973.317368171294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45973.317368171294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45973.317368171294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45973.317368171294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45973.317368171294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45973.317368171294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45973.317368171294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45973.317368171294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45973.317368171294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45973.317368171294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45973.317368171294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45973.317368171294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45973.317368171294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45973.317368171294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45973.317368171294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45973.317368171294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45973.317368171294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45973.317368171294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45973.317368171294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45973.317368171294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45973.317368171294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45973.317368171294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45973.317368171294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45973.317368171294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45973.317368171294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45973.317368171294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45973.317368171294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45973.317368171294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45973.317368171294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45973.317368171294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45973.317368171294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45973.317368171294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45973.317368171294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45973.317368171294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45973.317368171294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45973.317368171294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45973.317368171294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45973.317368171294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45973.317368171294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45973.317368171294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45973.317368171294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45973.317368171294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45973.317368171294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45973.317368171294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45973.317368171294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45973.317368171294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45973.317368171294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45973.317368171294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45973.317368171294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45973.317368171294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45973.317368171294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45973.317368171294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45973.317368171294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45973.317368171294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45973.317368171294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45973.317368171294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45973.317368171294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45973.317368171294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45973.317368171294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45973.317368171294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45973.317368171294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45973.317368171294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45973.317368171294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45973.317368171294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45973.317368171294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45973.317368171294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45973.317368171294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45973.317368171294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45973.317368171294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45973.317368171294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45973.317368171294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45973.317368171294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45973.317368171294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45973.317368171294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45973.317368171294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45973.317368171294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45973.317368171294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45973.317368171294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45973.317368171294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45973.317368171294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45973.317368171294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45973.317368171294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45973.317368171294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45973.317368171294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45973.317368171294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45973.317368171294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45973.317368171294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45973.317368171294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45973.317368171294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45973.317368171294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45973.317368171294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45973.317368171294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45973.317368171294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45973.317368171294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45973.317368171294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45973.317368171294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45973.317368171294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45973.317368171294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45973.317368171294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45973.317368171294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45973.317368171294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45973.317368171294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45973.317368171294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45973.317368171294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45973.317368171294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45973.317368171294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45973.317368171294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45973.317368171294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45973.317368171294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45973.317368171294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45973.317368171294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45973.317368171294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45973.317368171294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45973.317368171294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45973.317368171294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45973.317368171294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45973.317368171294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45973.317368171294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45973.317368171294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45973.317368171294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45973.317368171294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45973.317368171294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45973.317368171294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45973.317368171294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45973.317368171294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45973.317368171294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45973.317368171294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45973.317368171294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45973.317368171294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45973.317368171294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45973.317368171294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45973.317368171294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45973.317368171294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45973.317368171294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45973.317368171294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45973.317368171294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45973.317368171294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45973.317368171294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45973.317368171294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45973.317368171294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45973.317368171294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45973.317368171294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45973.317368171294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45973.317368171294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45973.317368171294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45973.317368171294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45973.317368171294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45973.317368171294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45973.317368171294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45973.317368171294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45973.317368171294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45973.317368171294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45973.317368171294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45973.317368171294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45973.317368171294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45973.317368171294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45973.317368171294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45973.317368171294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45973.317368171294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45973.317368171294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45973.317368171294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45973.317368171294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45973.317368171294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45973.317368171294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45973.317368171294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45973.317368171294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45973.317368171294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45973.317368171294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45973.317368171294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45973.317368171294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45973.317368171294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45973.317368171294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45973.317368171294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45973.317368171294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45973.317368171294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45973.317368171294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45973.317368171294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45973.317368171294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45973.317368171294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45973.317368171294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45973.317368171294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45973.317368171294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45973.317368171294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45973.317368171294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45973.317368171294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45973.317368171294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45973.317368171294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45973.317368171294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45973.317368171294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45973.317368171294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45973.317368171294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45973.317368171294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45973.317368171294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45973.317368171294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45973.317368171294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45973.317368171294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45973.317368171294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45973.317368171294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45973.317368171294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45973.317368171294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45973.317368171294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45973.317368171294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45973.317368171294</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269.83665057869803</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45973.317368171294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45973.317368171294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45973.317368171294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45973.317368171294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45973.317368171294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45973.317368171294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45973.317368171294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45973.317368171294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45973.317368171294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45973.317368171294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45973.317368171294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45973.317368171294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45973.317368171294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45973.317368171294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45973.317368171294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45973.317368171294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45973.317368171294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45973.317368171294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45973.317368171294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45973.317368171294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45973.317368171294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45973.317368171294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45973.317368171294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45973.317368171294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45973.317368171294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45973.317368171294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45973.317368171294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45973.317368171294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45973.317368171294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45973.317368171294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45973.317368171294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45973.317368171294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45973.317368171294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45973.317368171294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45973.317368171294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45973.317368171294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45973.317368171294</v>
      </c>
      <c r="H39" s="96"/>
      <c r="I39" s="135" t="str">
        <f>IFERROR(VLOOKUP(D39,DB!A:F,6,0),"")</f>
        <v/>
      </c>
      <c r="J39" s="135" t="str">
        <f>IFERROR(VLOOKUP(D39,DB!A:G,7,0),"")</f>
        <v/>
      </c>
      <c r="K39" s="98"/>
      <c r="L39" s="92" t="str">
        <f>IFERROR(VLOOKUP(D39,DB!A:I,9,0),"")</f>
        <v/>
      </c>
    </row>
    <row r="40" spans="1:12" ht="15" customHeight="1">
      <c r="A40" s="149"/>
      <c r="B40" s="149" t="str">
        <f>IFERROR(VLOOKUP(D40,DB!A:K,11,0),"")</f>
        <v/>
      </c>
      <c r="C40" s="150"/>
      <c r="D40" s="151"/>
      <c r="E40" s="152"/>
      <c r="F40" s="153"/>
      <c r="G40" s="97">
        <f ca="1">IFERROR(NOW()-F40,"")</f>
        <v>45973.317368171294</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45973.317368171294</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45973.317368171294</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45973.317368171294</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45973.317368171294</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45973.317368171294</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45973.317368171294</v>
      </c>
      <c r="H46" s="153"/>
      <c r="I46" s="149" t="str">
        <f>IFERROR(VLOOKUP(D46,DB!A:F,6,0),"")</f>
        <v/>
      </c>
      <c r="J46" s="149" t="str">
        <f>IFERROR(VLOOKUP(D46,DB!A:G,7,0),"")</f>
        <v/>
      </c>
      <c r="K46" s="154"/>
      <c r="L46" s="151" t="str">
        <f>IFERROR(VLOOKUP(D46,DB!A:I,9,0),"")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8"/>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39107</v>
      </c>
      <c r="B2" s="37" t="str">
        <f>IFERROR(VLOOKUP(D2,DB!A:K,11,0),"")</f>
        <v>R5</v>
      </c>
      <c r="C2" s="37">
        <v>3</v>
      </c>
      <c r="D2" s="107" t="s">
        <v>36011</v>
      </c>
      <c r="E2" s="37" t="s">
        <v>39021</v>
      </c>
      <c r="F2" s="38">
        <v>45891.832060185188</v>
      </c>
      <c r="G2" s="116">
        <f ca="1">IFERROR(NOW()-F2,"")</f>
        <v>81.485307986105909</v>
      </c>
      <c r="H2" s="38">
        <v>45891.790393518517</v>
      </c>
      <c r="I2" s="37" t="str">
        <f>IFERROR(VLOOKUP(D2,DB!A:F,6,0),"")</f>
        <v>Generator-SG</v>
      </c>
      <c r="J2" s="37" t="str">
        <f>IFERROR(VLOOKUP(D2,DB!A:G,7,0),"")</f>
        <v>Vandalized</v>
      </c>
      <c r="K2" s="37" t="s">
        <v>39108</v>
      </c>
      <c r="L2" s="37" t="str">
        <f>IFERROR(VLOOKUP(D2,DB!A:I,9,0),"")</f>
        <v>Latis</v>
      </c>
      <c r="M2" s="106"/>
    </row>
    <row r="3" spans="1:13" ht="30">
      <c r="A3" s="37" t="s">
        <v>39109</v>
      </c>
      <c r="B3" s="37" t="str">
        <f>IFERROR(VLOOKUP(D3,DB!A:K,11,0),"")</f>
        <v>R5</v>
      </c>
      <c r="C3" s="37">
        <v>1</v>
      </c>
      <c r="D3" s="37" t="s">
        <v>33268</v>
      </c>
      <c r="E3" s="37" t="s">
        <v>39100</v>
      </c>
      <c r="F3" s="38">
        <v>45926.188877314817</v>
      </c>
      <c r="G3" s="116">
        <f t="shared" ref="G3" ca="1" si="0">IFERROR(NOW()-F3,"")</f>
        <v>47.128490856477583</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27" ca="1" si="1">IFERROR(NOW()-F4,"")</f>
        <v>24.656257060181815</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c r="A6" s="124"/>
      <c r="B6" s="124" t="str">
        <f>IFERROR(VLOOKUP(D6,DB!A:K,11,0),"")</f>
        <v/>
      </c>
      <c r="C6" s="124"/>
      <c r="D6" s="124"/>
      <c r="E6" s="124"/>
      <c r="F6" s="125"/>
      <c r="G6" s="126">
        <f t="shared" ca="1" si="1"/>
        <v>45973.317368171294</v>
      </c>
      <c r="H6" s="125"/>
      <c r="I6" s="124" t="str">
        <f>IFERROR(VLOOKUP(D6,DB!A:F,6,0),"")</f>
        <v/>
      </c>
      <c r="J6" s="124" t="str">
        <f>IFERROR(VLOOKUP(D6,DB!A:G,7,0),"")</f>
        <v/>
      </c>
      <c r="K6" s="124"/>
      <c r="L6" s="124" t="str">
        <f>IFERROR(VLOOKUP(D6,DB!A:I,9,0),"")</f>
        <v/>
      </c>
    </row>
    <row r="7" spans="1:13">
      <c r="A7" s="124"/>
      <c r="B7" s="124" t="str">
        <f>IFERROR(VLOOKUP(D7,DB!A:K,11,0),"")</f>
        <v/>
      </c>
      <c r="C7" s="124"/>
      <c r="D7"/>
      <c r="E7" s="124"/>
      <c r="F7" s="125"/>
      <c r="G7" s="126">
        <f t="shared" ca="1" si="1"/>
        <v>45973.317368171294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45973.317368171294</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45973.317368171294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45973.317368171294</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1"/>
        <v>45973.317368171294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45973.317368171294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45973.317368171294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45973.317368171294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45973.317368171294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45973.317368171294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45973.317368171294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45973.317368171294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45973.317368171294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45973.317368171294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45973.317368171294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45973.317368171294</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45973.317368171294</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45973.317368171294</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45973.317368171294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45973.317368171294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45973.317368171294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ref="G28:G91" ca="1" si="2">IFERROR(NOW()-F28,"")</f>
        <v>45973.317368171294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45973.317368171294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45973.317368171294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45973.317368171294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45973.317368171294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45973.317368171294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45973.317368171294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45973.317368171294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45973.317368171294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45973.317368171294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45973.317368171294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45973.317368171294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45973.317368171294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45973.317368171294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45973.317368171294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45973.317368171294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45973.317368171294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45973.317368171294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45973.317368171294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45973.317368171294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45973.317368171294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45973.317368171294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45973.317368171294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45973.317368171294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45973.317368171294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45973.317368171294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45973.317368171294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45973.317368171294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45973.317368171294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45973.317368171294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45973.317368171294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45973.317368171294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45973.317368171294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45973.317368171294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45973.317368171294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45973.317368171294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45973.317368171294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45973.317368171294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45973.317368171294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45973.317368171294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45973.317368171294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45973.317368171294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45973.317368171294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45973.317368171294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45973.317368171294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45973.317368171294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45973.317368171294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45973.317368171294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45973.317368171294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45973.317368171294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45973.317368171294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45973.317368171294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45973.317368171294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45973.317368171294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45973.317368171294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45973.317368171294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45973.317368171294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45973.317368171294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45973.317368171294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45973.317368171294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45973.317368171294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45973.317368171294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45973.317368171294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45973.317368171294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ref="G92:G155" ca="1" si="3">IFERROR(NOW()-F92,"")</f>
        <v>45973.317368171294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45973.317368171294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45973.317368171294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45973.317368171294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45973.317368171294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45973.317368171294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45973.317368171294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45973.317368171294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45973.317368171294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45973.317368171294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45973.317368171294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45973.317368171294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45973.317368171294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45973.317368171294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45973.317368171294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45973.317368171294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45973.317368171294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45973.317368171294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45973.317368171294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45973.317368171294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45973.317368171294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45973.317368171294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45973.317368171294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45973.317368171294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45973.317368171294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45973.317368171294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45973.317368171294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45973.317368171294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45973.317368171294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45973.317368171294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45973.317368171294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45973.317368171294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45973.317368171294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45973.317368171294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45973.317368171294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45973.317368171294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45973.317368171294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45973.317368171294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45973.317368171294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45973.317368171294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45973.317368171294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45973.317368171294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45973.317368171294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45973.317368171294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45973.317368171294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45973.317368171294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45973.317368171294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45973.317368171294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45973.317368171294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45973.317368171294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45973.317368171294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45973.317368171294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45973.317368171294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45973.317368171294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45973.317368171294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45973.317368171294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45973.317368171294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45973.317368171294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45973.317368171294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45973.317368171294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45973.317368171294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45973.317368171294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45973.317368171294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45973.317368171294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ref="G156:G219" ca="1" si="4">IFERROR(NOW()-F156,"")</f>
        <v>45973.317368171294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45973.317368171294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45973.317368171294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45973.317368171294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45973.317368171294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45973.317368171294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45973.317368171294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45973.317368171294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45973.317368171294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45973.317368171294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45973.317368171294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45973.317368171294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45973.317368171294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45973.317368171294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45973.317368171294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45973.317368171294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45973.317368171294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45973.317368171294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45973.317368171294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45973.317368171294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45973.317368171294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45973.317368171294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45973.317368171294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45973.317368171294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45973.317368171294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45973.317368171294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45973.317368171294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45973.317368171294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45973.317368171294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45973.317368171294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45973.317368171294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45973.317368171294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45973.317368171294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45973.317368171294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45973.317368171294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45973.317368171294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45973.317368171294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45973.317368171294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45973.317368171294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45973.317368171294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45973.317368171294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45973.317368171294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45973.317368171294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45973.317368171294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45973.317368171294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45973.317368171294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45973.317368171294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45973.317368171294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45973.317368171294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45973.317368171294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45973.317368171294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45973.317368171294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45973.317368171294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45973.317368171294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45973.317368171294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45973.317368171294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45973.317368171294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45973.317368171294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45973.317368171294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45973.317368171294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45973.317368171294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45973.317368171294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45973.317368171294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45973.317368171294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ref="G220:G283" ca="1" si="5">IFERROR(NOW()-F220,"")</f>
        <v>45973.317368171294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45973.317368171294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45973.317368171294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45973.317368171294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45973.317368171294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45973.317368171294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45973.317368171294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45973.317368171294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45973.317368171294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45973.317368171294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45973.317368171294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45973.317368171294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45973.317368171294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45973.317368171294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45973.317368171294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45973.317368171294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45973.317368171294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45973.317368171294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45973.317368171294</v>
      </c>
      <c r="H238" s="124"/>
      <c r="I238" s="124" t="str">
        <f>IFERROR(VLOOKUP(D238,DB!A:F,6,0),"")</f>
        <v/>
      </c>
      <c r="J238" s="124" t="str">
        <f>IFERROR(VLOOKUP(D238,DB!A:G,7,0),"")</f>
        <v/>
      </c>
      <c r="K238" s="124"/>
      <c r="L238" s="124" t="str">
        <f>IFERROR(VLOOKUP(D238,DB!A:I,9,0),"")</f>
        <v/>
      </c>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sheetData>
  <dataValidations count="2">
    <dataValidation allowBlank="1" showInputMessage="1" showErrorMessage="1" sqref="E1" xr:uid="{920C6338-E771-4DAE-8C89-92A9093EA4DE}"/>
    <dataValidation type="list" allowBlank="1" showInputMessage="1" showErrorMessage="1" sqref="E2:E2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K13" sqref="K1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39115</v>
      </c>
      <c r="B2" s="141" t="str">
        <f>IFERROR(VLOOKUP(D2,DB!A:K,11,0),"")</f>
        <v>R6</v>
      </c>
      <c r="C2" s="142">
        <v>1</v>
      </c>
      <c r="D2" s="141" t="s">
        <v>37249</v>
      </c>
      <c r="E2" s="124" t="s">
        <v>39021</v>
      </c>
      <c r="F2" s="143">
        <v>45972.832800925928</v>
      </c>
      <c r="G2" s="105">
        <f t="shared" ref="G2:G64" ca="1" si="0">IFERROR(NOW()-F2,"-")</f>
        <v>0.48456724536663387</v>
      </c>
      <c r="H2" s="143">
        <v>45972.827187499999</v>
      </c>
      <c r="I2" s="141" t="str">
        <f>IFERROR(VLOOKUP(D2,DB!A:F,6,0),"")</f>
        <v>Generator-SG</v>
      </c>
      <c r="J2" s="141" t="str">
        <f>IFERROR(VLOOKUP(D2,DB!A:G,7,0),"")</f>
        <v>Vandalized</v>
      </c>
      <c r="K2" s="144" t="s">
        <v>39116</v>
      </c>
      <c r="L2" s="145" t="str">
        <f>IFERROR(VLOOKUP(D2,DB!A:I,9,0),"")</f>
        <v>Latis</v>
      </c>
    </row>
    <row r="3" spans="1:16382" ht="31.5" customHeight="1">
      <c r="A3" s="156" t="s">
        <v>39117</v>
      </c>
      <c r="B3" s="141" t="str">
        <f>IFERROR(VLOOKUP(D3,DB!A:K,11,0),"")</f>
        <v>R6</v>
      </c>
      <c r="C3" s="142">
        <v>1</v>
      </c>
      <c r="D3" s="141" t="s">
        <v>35127</v>
      </c>
      <c r="E3" s="124" t="s">
        <v>39021</v>
      </c>
      <c r="F3" s="157">
        <v>45973.265497685185</v>
      </c>
      <c r="G3" s="105">
        <f t="shared" ca="1" si="0"/>
        <v>5.1870486109692138E-2</v>
      </c>
      <c r="H3" s="143">
        <v>45973.259467592594</v>
      </c>
      <c r="I3" s="141" t="str">
        <f>IFERROR(VLOOKUP(D3,DB!A:F,6,0),"")</f>
        <v>SCECO</v>
      </c>
      <c r="J3" s="141" t="str">
        <f>IFERROR(VLOOKUP(D3,DB!A:G,7,0),"")</f>
        <v>Vandalized</v>
      </c>
      <c r="K3" s="144" t="s">
        <v>39118</v>
      </c>
      <c r="L3" s="145" t="str">
        <f>IFERROR(VLOOKUP(D3,DB!A:I,9,0),"")</f>
        <v>Latis</v>
      </c>
    </row>
    <row r="4" spans="1:16382" ht="31.5" customHeight="1">
      <c r="A4" s="140"/>
      <c r="B4" s="141" t="str">
        <f>IFERROR(VLOOKUP(D4,DB!A:K,11,0),"")</f>
        <v/>
      </c>
      <c r="C4" s="142"/>
      <c r="D4" s="141"/>
      <c r="E4" s="124"/>
      <c r="F4" s="143"/>
      <c r="G4" s="105">
        <f t="shared" ca="1" si="0"/>
        <v>45973.317368171294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45973.317368171294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64"/>
      <c r="E6" s="124"/>
      <c r="F6" s="143"/>
      <c r="G6" s="105">
        <f t="shared" ca="1" si="0"/>
        <v>45973.317368171294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45973.317368171294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45973.317368171294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45973.317368171294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45973.317368171294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45973.317368171294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45973.317368171294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45973.317368171294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45973.317368171294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45973.317368171294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45973.317368171294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45973.317368171294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45973.317368171294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45973.317368171294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45973.317368171294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45973.317368171294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45973.317368171294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45973.317368171294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45973.317368171294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45973.317368171294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45973.317368171294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45973.317368171294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45973.317368171294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45973.317368171294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45973.317368171294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45973.317368171294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45973.317368171294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45973.317368171294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45973.317368171294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45973.317368171294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45973.317368171294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45973.317368171294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45973.317368171294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45973.317368171294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45973.317368171294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45973.317368171294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45973.317368171294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45973.317368171294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45973.317368171294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45973.317368171294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45973.317368171294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45973.317368171294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45973.317368171294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45973.317368171294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45973.317368171294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45973.317368171294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45973.317368171294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45973.317368171294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45973.317368171294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45973.317368171294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45973.317368171294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45973.317368171294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45973.317368171294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45973.317368171294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45973.317368171294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45973.317368171294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45973.317368171294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45973.317368171294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45973.317368171294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45973.317368171294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45973.317368171294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45973.317368171294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45973.317368171294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45973.317368171294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45973.317368171294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45973.317368171294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45973.317368171294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45973.317368171294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45973.317368171294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45973.317368171294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45973.317368171294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45973.317368171294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45973.317368171294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45973.317368171294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45973.317368171294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45973.317368171294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45973.317368171294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45973.317368171294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45973.317368171294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45973.317368171294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45973.317368171294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45973.317368171294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45973.317368171294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45973.317368171294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45973.317368171294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45973.317368171294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45973.317368171294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45973.317368171294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45973.317368171294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45973.317368171294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45973.317368171294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45973.317368171294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45973.317368171294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45973.317368171294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45973.317368171294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45973.317368171294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45973.317368171294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45973.317368171294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45973.317368171294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45973.317368171294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45973.317368171294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45973.317368171294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45973.317368171294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45973.317368171294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45973.317368171294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45973.317368171294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45973.317368171294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45973.317368171294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45973.317368171294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45973.317368171294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45973.317368171294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45973.317368171294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45973.317368171294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45973.317368171294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45973.317368171294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45973.317368171294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45973.317368171294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45973.317368171294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45973.317368171294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45973.317368171294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45973.317368171294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45973.317368171294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45973.317368171294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45973.317368171294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45973.317368171294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45973.317368171294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45973.317368171294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45973.317368171294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45973.317368171294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45973.317368171294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45973.317368171294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45973.317368171294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45973.317368171294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45973.317368171294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45973.317368171294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45973.317368171294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45973.317368171294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45973.317368171294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45973.317368171294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45973.317368171294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45973.317368171294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45973.317368171294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45973.317368171294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45973.317368171294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45973.317368171294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45973.317368171294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45973.317368171294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45973.317368171294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45973.317368171294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45973.317368171294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45973.317368171294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45973.317368171294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45973.317368171294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45973.317368171294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45973.317368171294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45973.317368171294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45973.317368171294</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2025-11-12T04:39:02Z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