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083" documentId="120_S{2AC9BD13-BADA-5192-A53E-5A8FF88502F6}" xr6:coauthVersionLast="47" xr6:coauthVersionMax="47" xr10:uidLastSave="{F9991823-5E66-4B58-86C8-0C001E6E6C5A}"/>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9" i="5"/>
  <c r="L20" i="5"/>
  <c r="L21" i="5"/>
  <c r="L22" i="5"/>
  <c r="L23" i="5"/>
  <c r="L24" i="5"/>
  <c r="L25" i="5"/>
  <c r="L26" i="5"/>
  <c r="L27" i="5"/>
  <c r="L28" i="5"/>
  <c r="J19" i="5"/>
  <c r="J20" i="5"/>
  <c r="J21" i="5"/>
  <c r="J22" i="5"/>
  <c r="J23" i="5"/>
  <c r="J24" i="5"/>
  <c r="J25" i="5"/>
  <c r="J26" i="5"/>
  <c r="J27" i="5"/>
  <c r="J28" i="5"/>
  <c r="I19" i="5"/>
  <c r="I20" i="5"/>
  <c r="I21" i="5"/>
  <c r="I22" i="5"/>
  <c r="I23" i="5"/>
  <c r="I24" i="5"/>
  <c r="I25" i="5"/>
  <c r="I26" i="5"/>
  <c r="I27" i="5"/>
  <c r="I28" i="5"/>
  <c r="G19" i="5"/>
  <c r="G20" i="5"/>
  <c r="G21" i="5"/>
  <c r="G22" i="5"/>
  <c r="G23" i="5"/>
  <c r="G24" i="5"/>
  <c r="G25" i="5"/>
  <c r="G26" i="5"/>
  <c r="G27" i="5"/>
  <c r="G28" i="5"/>
  <c r="B19" i="5"/>
  <c r="B20" i="5"/>
  <c r="B21" i="5"/>
  <c r="B22" i="5"/>
  <c r="B23" i="5"/>
  <c r="B24" i="5"/>
  <c r="B25" i="5"/>
  <c r="B26" i="5"/>
  <c r="B27" i="5"/>
  <c r="B28"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<sst xmlns="http://schemas.openxmlformats.org/spreadsheetml/2006/main" count="181613" uniqueCount="39221">
  <si>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</si>
  <si>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</si>
  <si>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</si>
  <si>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</si>
  <si>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</si>
  <si>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</si>
  <si>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</si>
  <si>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</si>
  <si>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</si>
  <si>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</si>
  <si>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</si>
  <si>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</si>
  <si>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</si>
  <si>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</si>
  <si>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</si>
  <si>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</si>
  <si>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</si>
  <si>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</si>
  <si>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</si>
  <si>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</si>
  <si>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</si>
  <si>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</si>
  <si>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</si>
  <si>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</si>
  <si>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</si>
  <si>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</si>
  <si>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</si>
  <si>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</si>
  <si>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</si>
  <si>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</si>
  <si>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</si>
  <si>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</si>
  <si>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</si>
  <si>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</si>
  <si>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</si>
  <si>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</si>
  <si>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</si>
  <si>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</si>
  <si>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</si>
  <si>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</si>
  <si>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</si>
  <si>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</si>
  <si>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</si>
  <si>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</si>
  <si>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</si>
  <si>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</si>
  <si>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</si>
  <si>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</si>
  <si>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</si>
  <si>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</si>
  <si>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</si>
  <si>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</si>
  <si>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</si>
  <si>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</si>
  <si>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</si>
  <si>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</si>
  <si>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</si>
  <si>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</si>
  <si>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</si>
  <si>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</si>
  <si>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</si>
  <si>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</si>
  <si>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</si>
  <si>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</si>
  <si>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</si>
  <si>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</si>
  <si>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</si>
  <si>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</si>
  <si>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</si>
  <si>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</si>
  <si>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</si>
  <si>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</si>
  <si>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</si>
  <si>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</si>
  <si>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</si>
  <si>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</si>
  <si>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</si>
  <si>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</si>
  <si>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</si>
  <si>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</si>
  <si>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</si>
  <si>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</si>
  <si>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</si>
  <si>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</si>
  <si>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</si>
  <si>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</si>
  <si>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</si>
  <si>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</si>
  <si>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</si>
  <si>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</si>
  <si>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</si>
  <si>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</si>
  <si>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</si>
  <si>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</si>
  <si>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</si>
  <si>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</si>
  <si>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</si>
  <si>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</si>
  <si>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</si>
  <si>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</si>
  <si>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</si>
  <si>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</si>
  <si>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</si>
  <si>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</si>
  <si>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</si>
  <si>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</si>
  <si>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</si>
  <si>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</si>
  <si>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</si>
  <si>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</si>
  <si>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</si>
  <si>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</si>
  <si>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</si>
  <si>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</si>
  <si>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</si>
  <si>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</si>
  <si>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</si>
  <si>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</si>
  <si>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</si>
  <si>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</si>
  <si>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</si>
  <si>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</si>
  <si>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</si>
  <si>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</si>
  <si>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</si>
  <si>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</si>
  <si>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</si>
  <si>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</si>
  <si>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</si>
  <si>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</si>
  <si>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</si>
  <si>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</si>
  <si>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</si>
  <si>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</si>
  <si>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</si>
  <si>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</si>
  <si>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</si>
  <si>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</si>
  <si>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</si>
  <si>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</si>
  <si>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</si>
  <si>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</si>
  <si>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</si>
  <si>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</si>
  <si>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</si>
  <si>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</si>
  <si>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</si>
  <si>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</si>
  <si>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</si>
  <si>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</si>
  <si>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</si>
  <si>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</si>
  <si>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</si>
  <si>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</si>
  <si>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</si>
  <si>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</si>
  <si>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</si>
  <si>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</si>
  <si>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</si>
  <si>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</si>
  <si>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</si>
  <si>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</si>
  <si>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</si>
  <si>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</si>
  <si>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</si>
  <si>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</si>
  <si>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</si>
  <si>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</si>
  <si>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</si>
  <si>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</si>
  <si>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</si>
  <si>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</si>
  <si>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</si>
  <si>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</si>
  <si>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</si>
  <si>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</si>
  <si>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</si>
  <si>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</si>
  <si>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</si>
  <si>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</si>
  <si>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</si>
  <si>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</si>
  <si>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</si>
  <si>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</si>
  <si>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</si>
  <si>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</si>
  <si>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</si>
  <si>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</si>
  <si>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</si>
  <si>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</si>
  <si>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</si>
  <si>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</si>
  <si>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</si>
  <si>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</si>
  <si>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</si>
  <si>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</si>
  <si>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</si>
  <si>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</si>
  <si>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</si>
  <si>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</si>
  <si>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</si>
  <si>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</si>
  <si>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</si>
  <si>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</si>
  <si>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</si>
  <si>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</si>
  <si>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</si>
  <si>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</si>
  <si>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</si>
  <si>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</si>
  <si>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</si>
  <si>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</si>
  <si>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</si>
  <si>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</si>
  <si>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</si>
  <si>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</si>
  <si>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</si>
  <si>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</si>
  <si>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</si>
  <si>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</si>
  <si>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</si>
  <si>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</si>
  <si>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</si>
  <si>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</si>
  <si>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</si>
  <si>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</si>
  <si>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</si>
  <si>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</si>
  <si>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</si>
  <si>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</si>
  <si>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</si>
  <si>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</si>
  <si>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</si>
  <si>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</si>
  <si>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</si>
  <si>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</si>
  <si>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</si>
  <si>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</si>
  <si>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</si>
  <si>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</si>
  <si>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</si>
  <si>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</si>
  <si>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</si>
  <si>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</si>
  <si>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</si>
  <si>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</si>
  <si>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</si>
  <si>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</si>
  <si>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</si>
  <si>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</si>
  <si>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</si>
  <si>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</si>
  <si>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</si>
  <si>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</si>
  <si>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</si>
  <si>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</si>
  <si>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</si>
  <si>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</si>
  <si>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</si>
  <si>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</si>
  <si>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</si>
  <si>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</si>
  <si>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</si>
  <si>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</si>
  <si>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</si>
  <si>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</si>
  <si>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</si>
  <si>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</si>
  <si>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</si>
  <si>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</si>
  <si>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</si>
  <si>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</si>
  <si>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</si>
  <si>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</si>
  <si>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</si>
  <si>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</si>
  <si>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</si>
  <si>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</si>
  <si>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</si>
  <si>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</si>
  <si>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</si>
  <si>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</si>
  <si>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</si>
  <si>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</si>
  <si>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</si>
  <si>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</si>
  <si>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</si>
  <si>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</si>
  <si>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</si>
  <si>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</si>
  <si>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</si>
  <si>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</si>
  <si>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</si>
  <si>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</si>
  <si>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</si>
  <si>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</si>
  <si>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</si>
  <si>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</si>
  <si>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</si>
  <si>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</si>
  <si>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</si>
  <si>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</si>
  <si>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</si>
  <si>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</si>
  <si>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</si>
  <si>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</si>
  <si>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</si>
  <si>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</si>
  <si>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</si>
  <si>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</si>
  <si>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</si>
  <si>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</si>
  <si>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</si>
  <si>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</si>
  <si>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</si>
  <si>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</si>
  <si>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</si>
  <si>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</si>
  <si>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</si>
  <si>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</si>
  <si>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</si>
  <si>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</si>
  <si>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</si>
  <si>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</si>
  <si>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</si>
  <si>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</si>
  <si>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</si>
  <si>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</si>
  <si>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</si>
  <si>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</si>
  <si>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</si>
  <si>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</si>
  <si>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</si>
  <si>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</si>
  <si>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</si>
  <si>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</si>
  <si>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</si>
  <si>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</si>
  <si>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</si>
  <si>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</si>
  <si>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</si>
  <si>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</si>
  <si>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</si>
  <si>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</si>
  <si>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</si>
  <si>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</si>
  <si>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</si>
  <si>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</si>
  <si>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</si>
  <si>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</si>
  <si>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</si>
  <si>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</si>
  <si>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</si>
  <si>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</si>
  <si>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</si>
  <si>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</si>
  <si>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</si>
  <si>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</si>
  <si>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</si>
  <si>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</si>
  <si>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</si>
  <si>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</si>
  <si>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</si>
  <si>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</si>
  <si>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</si>
  <si>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</si>
  <si>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</si>
  <si>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</si>
  <si>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</si>
  <si>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</si>
  <si>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</si>
  <si>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</si>
  <si>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</si>
  <si>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</si>
  <si>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</si>
  <si>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</si>
  <si>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</si>
  <si>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</si>
  <si>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</si>
  <si>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</si>
  <si>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</si>
  <si>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</si>
  <si>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</si>
  <si>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</si>
  <si>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</si>
  <si>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</si>
  <si>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</si>
  <si>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</si>
  <si>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</si>
  <si>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</si>
  <si>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</si>
  <si>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</si>
  <si>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</si>
  <si>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</si>
  <si>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</si>
  <si>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</si>
  <si>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</si>
  <si>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</si>
  <si>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</si>
  <si>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</si>
  <si>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</si>
  <si>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</si>
  <si>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</si>
  <si>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</si>
  <si>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</si>
  <si>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</si>
  <si>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</si>
  <si>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</si>
  <si>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</si>
  <si>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</si>
  <si>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</si>
  <si>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</si>
  <si>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</si>
  <si>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</si>
  <si>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</si>
  <si>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</si>
  <si>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</si>
  <si>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</si>
  <si>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</si>
  <si>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</si>
  <si>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</si>
  <si>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</si>
  <si>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</si>
  <si>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</si>
  <si>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</si>
  <si>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</si>
  <si>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</si>
  <si>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</si>
  <si>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</si>
  <si>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</si>
  <si>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</si>
  <si>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</si>
  <si>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</si>
  <si>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</si>
  <si>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</si>
  <si>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</si>
  <si>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</si>
  <si>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</si>
  <si>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</si>
  <si>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</si>
  <si>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</si>
  <si>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</si>
  <si>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</si>
  <si>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</si>
  <si>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</si>
  <si>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</si>
  <si>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</si>
  <si>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</si>
  <si>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</si>
  <si>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</si>
  <si>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</si>
  <si>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</si>
  <si>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</si>
  <si>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</si>
  <si>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</si>
  <si>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</si>
  <si>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</si>
  <si>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</si>
  <si>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</si>
  <si>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</si>
  <si>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</si>
  <si>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</si>
  <si>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</si>
  <si>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</si>
  <si>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</si>
  <si>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</si>
  <si>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</si>
  <si>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</si>
  <si>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</si>
  <si>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</si>
  <si>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</si>
  <si>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</si>
  <si>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</si>
  <si>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</si>
  <si>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</si>
  <si>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</si>
  <si>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</si>
  <si>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</si>
  <si>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</si>
  <si>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</si>
  <si>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</si>
  <si>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</si>
  <si>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</si>
  <si>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</si>
  <si>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</si>
  <si>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</si>
  <si>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</si>
  <si>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</si>
  <si>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</si>
  <si>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</si>
  <si>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</si>
  <si>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</si>
  <si>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</si>
  <si>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</si>
  <si>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</si>
  <si>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</si>
  <si>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</si>
  <si>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</si>
  <si>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</si>
  <si>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</si>
  <si>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</si>
  <si>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</si>
  <si>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</si>
  <si>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</si>
  <si>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</si>
  <si>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</si>
  <si>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</si>
  <si>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</si>
  <si>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</si>
  <si>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</si>
  <si>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</si>
  <si>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</si>
  <si>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</si>
  <si>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</si>
  <si>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</si>
  <si>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</si>
  <si>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</si>
  <si>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</si>
  <si>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</si>
  <si>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</si>
  <si>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</si>
  <si>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</si>
  <si>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</si>
  <si>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</si>
  <si>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</si>
  <si>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</si>
  <si>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</si>
  <si>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</si>
  <si>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</si>
  <si>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</si>
  <si>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</si>
  <si>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</si>
  <si>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</si>
  <si>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</si>
  <si>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</si>
  <si>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</si>
  <si>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</si>
  <si>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</si>
  <si>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</si>
  <si>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</si>
  <si>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</si>
  <si>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</si>
  <si>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</si>
  <si>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</si>
  <si>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</si>
  <si>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</si>
  <si>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</si>
  <si>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</si>
  <si>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</si>
  <si>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</si>
  <si>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</si>
  <si>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</si>
  <si>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</si>
  <si>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</si>
  <si>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</si>
  <si>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</si>
  <si>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</si>
  <si>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</si>
  <si>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</si>
  <si>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</si>
  <si>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</si>
  <si>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</si>
  <si>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</si>
  <si>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</si>
  <si>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</si>
  <si>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</si>
  <si>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</si>
  <si>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</si>
  <si>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</si>
  <si>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</si>
  <si>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</si>
  <si>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</si>
  <si>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</si>
  <si>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</si>
  <si>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</si>
  <si>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</si>
  <si>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</si>
  <si>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</si>
  <si>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</si>
  <si>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</si>
  <si>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</si>
  <si>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</si>
  <si>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</si>
  <si>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</si>
  <si>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</si>
  <si>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</si>
  <si>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</si>
  <si>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</si>
  <si>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</si>
  <si>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</si>
  <si>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</si>
  <si>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</si>
  <si>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</si>
  <si>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</si>
  <si>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</si>
  <si>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</si>
  <si>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</si>
  <si>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</si>
  <si>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</si>
  <si>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</si>
  <si>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</si>
  <si>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</si>
  <si>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</si>
  <si>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</si>
  <si>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</si>
  <si>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</si>
  <si>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</si>
  <si>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</si>
  <si>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</si>
  <si>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</si>
  <si>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</si>
  <si>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</si>
  <si>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</si>
  <si>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</si>
  <si>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</si>
  <si>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</si>
  <si>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</si>
  <si>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</si>
  <si>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</si>
  <si>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</si>
  <si>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</si>
  <si>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</si>
  <si>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</si>
  <si>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</si>
  <si>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</si>
  <si>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</si>
  <si>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</si>
  <si>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</si>
  <si>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</si>
  <si>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</si>
  <si>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</si>
  <si>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</si>
  <si>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</si>
  <si>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</si>
  <si>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</si>
  <si>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</si>
  <si>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</si>
  <si>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</si>
  <si>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</si>
  <si>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</si>
  <si>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</si>
  <si>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</si>
  <si>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</si>
  <si>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</si>
  <si>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</si>
  <si>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</si>
  <si>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</si>
  <si>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</si>
  <si>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</si>
  <si>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</si>
  <si>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</si>
  <si>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</si>
  <si>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</si>
  <si>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</si>
  <si>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</si>
  <si>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</si>
  <si>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</si>
  <si>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</si>
  <si>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</si>
  <si>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</si>
  <si>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</si>
  <si>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</si>
  <si>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</si>
  <si>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</si>
  <si>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</si>
  <si>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</si>
  <si>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</si>
  <si>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</si>
  <si>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</si>
  <si>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</si>
  <si>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</si>
  <si>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</si>
  <si>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</si>
  <si>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</si>
  <si>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</si>
  <si>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</si>
  <si>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</si>
  <si>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</si>
  <si>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</si>
  <si>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</si>
  <si>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</si>
  <si>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</si>
  <si>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</si>
  <si>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</si>
  <si>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</si>
  <si>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</si>
  <si>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</si>
  <si>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</si>
  <si>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</si>
  <si>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</si>
  <si>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</si>
  <si>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</si>
  <si>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</si>
  <si>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</si>
  <si>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</si>
  <si>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</si>
  <si>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</si>
  <si>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</si>
  <si>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</si>
  <si>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</si>
  <si>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</si>
  <si>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</si>
  <si>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</si>
  <si>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</si>
  <si>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</si>
  <si>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</si>
  <si>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</si>
  <si>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</si>
  <si>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</si>
  <si>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</si>
  <si>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</si>
  <si>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</si>
  <si>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</si>
  <si>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</si>
  <si>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</si>
  <si>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</si>
  <si>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</si>
  <si>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</si>
  <si>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</si>
  <si>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</si>
  <si>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</si>
  <si>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</si>
  <si>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</si>
  <si>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</si>
  <si>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</si>
  <si>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</si>
  <si>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</si>
  <si>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</si>
  <si>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</si>
  <si>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</si>
  <si>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</si>
  <si>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</si>
  <si>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</si>
  <si>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</si>
  <si>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</si>
  <si>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</si>
  <si>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</si>
  <si>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</si>
  <si>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</si>
  <si>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</si>
  <si>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</si>
  <si>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</si>
  <si>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</si>
  <si>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</si>
  <si>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</si>
  <si>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</si>
  <si>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</si>
  <si>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</si>
  <si>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</si>
  <si>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</si>
  <si>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</si>
  <si>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</si>
  <si>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</si>
  <si>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</si>
  <si>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</si>
  <si>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</si>
  <si>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</si>
  <si>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</si>
  <si>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</si>
  <si>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</si>
  <si>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</si>
  <si>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</si>
  <si>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</si>
  <si>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</si>
  <si>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</si>
  <si>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</si>
  <si>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</si>
  <si>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</si>
  <si>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</si>
  <si>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</si>
  <si>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</si>
  <si>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</si>
  <si>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</si>
  <si>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</si>
  <si>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</si>
  <si>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</si>
  <si>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</si>
  <si>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</si>
  <si>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</si>
  <si>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</si>
  <si>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</si>
  <si>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</si>
  <si>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</si>
  <si>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</si>
  <si>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</si>
  <si>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</si>
  <si>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</si>
  <si>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</si>
  <si>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</si>
  <si>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</si>
  <si>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</si>
  <si>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</si>
  <si>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</si>
  <si>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</si>
  <si>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</si>
  <si>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</si>
  <si>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</si>
  <si>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</si>
  <si>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</si>
  <si>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</si>
  <si>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</si>
  <si>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</si>
  <si>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</si>
  <si>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</si>
  <si>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</si>
  <si>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</si>
  <si>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</si>
  <si>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</si>
  <si>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</si>
  <si>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</si>
  <si>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</si>
  <si>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</si>
  <si>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</si>
  <si>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</si>
  <si>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</si>
  <si>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</si>
  <si>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</si>
  <si>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</si>
  <si>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</si>
  <si>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</si>
  <si>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</si>
  <si>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</si>
  <si>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</si>
  <si>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</si>
  <si>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</si>
  <si>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</si>
  <si>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</si>
  <si>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</si>
  <si>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</si>
  <si>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</si>
  <si>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</si>
  <si>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</si>
  <si>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</si>
  <si>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</si>
  <si>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</si>
  <si>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</si>
  <si>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</si>
  <si>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</si>
  <si>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</si>
  <si>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</si>
  <si>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</si>
  <si>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</si>
  <si>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</si>
  <si>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</si>
  <si>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</si>
  <si>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</si>
  <si>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</si>
  <si>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</si>
  <si>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</si>
  <si>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</si>
  <si>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</si>
  <si>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</si>
  <si>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</si>
  <si>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</si>
  <si>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</si>
  <si>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</si>
  <si>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</si>
  <si>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</si>
  <si>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</si>
  <si>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</si>
  <si>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</si>
  <si>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</si>
  <si>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</si>
  <si>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</si>
  <si>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</si>
  <si>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</si>
  <si>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</si>
  <si>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</si>
  <si>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</si>
  <si>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</si>
  <si>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</si>
  <si>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</si>
  <si>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</si>
  <si>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</si>
  <si>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</si>
  <si>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</si>
  <si>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</si>
  <si>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</si>
  <si>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</si>
  <si>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</si>
  <si>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</si>
  <si>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</si>
  <si>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</si>
  <si>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</si>
  <si>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</si>
  <si>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</si>
  <si>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</si>
  <si>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</si>
  <si>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</si>
  <si>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</si>
  <si>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</si>
  <si>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</si>
  <si>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</si>
  <si>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</si>
  <si>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</si>
  <si>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</si>
  <si>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</si>
  <si>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</si>
  <si>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</si>
  <si>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</si>
  <si>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</si>
  <si>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</si>
  <si>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</si>
  <si>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</si>
  <si>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</si>
  <si>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</si>
  <si>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</si>
  <si>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</si>
  <si>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</si>
  <si>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</si>
  <si>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</si>
  <si>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</si>
  <si>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</si>
  <si>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</si>
  <si>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</si>
  <si>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</si>
  <si>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</si>
  <si>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</si>
  <si>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</si>
  <si>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</si>
  <si>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</si>
  <si>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</si>
  <si>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</si>
  <si>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</si>
  <si>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</si>
  <si>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</si>
  <si>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</si>
  <si>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</si>
  <si>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</si>
  <si>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</si>
  <si>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</si>
  <si>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</si>
  <si>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</si>
  <si>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</si>
  <si>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</si>
  <si>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</si>
  <si>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</si>
  <si>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</si>
  <si>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</si>
  <si>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</si>
  <si>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</si>
  <si>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</si>
  <si>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</si>
  <si>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</si>
  <si>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</si>
  <si>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</si>
  <si>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</si>
  <si>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</si>
  <si>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</si>
  <si>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</si>
  <si>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</si>
  <si>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</si>
  <si>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</si>
  <si>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</si>
  <si>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</si>
  <si>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</si>
  <si>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</si>
  <si>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</si>
  <si>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</si>
  <si>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</si>
  <si>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</si>
  <si>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</si>
  <si>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</si>
  <si>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</si>
  <si>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</si>
  <si>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</si>
  <si>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</si>
  <si>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</si>
  <si>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</si>
  <si>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</si>
  <si>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</si>
  <si>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</si>
  <si>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</si>
  <si>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</si>
  <si>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</si>
  <si>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</si>
  <si>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</si>
  <si>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</si>
  <si>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</si>
  <si>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</si>
  <si>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</si>
  <si>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</si>
  <si>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</si>
  <si>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</si>
  <si>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</si>
  <si>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</si>
  <si>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</si>
  <si>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</si>
  <si>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</si>
  <si>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</si>
  <si>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</si>
  <si>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</si>
  <si>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</si>
  <si>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</si>
  <si>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</si>
  <si>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</si>
  <si>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</si>
  <si>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</si>
  <si>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</si>
  <si>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</si>
  <si>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</si>
  <si>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</si>
  <si>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</si>
  <si>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</si>
  <si>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</si>
  <si>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</si>
  <si>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</si>
  <si>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</si>
  <si>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</si>
  <si>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</si>
  <si>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</si>
  <si>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</si>
  <si>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</si>
  <si>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</si>
  <si>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</si>
  <si>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</si>
  <si>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</si>
  <si>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</si>
  <si>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</si>
  <si>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</si>
  <si>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</si>
  <si>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</si>
  <si>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</si>
  <si>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</si>
  <si>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</si>
  <si>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</si>
  <si>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</si>
  <si>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</si>
  <si>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</si>
  <si>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</si>
  <si>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</si>
  <si>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</si>
  <si>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</si>
  <si>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</si>
  <si>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</si>
  <si>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</si>
  <si>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</si>
  <si>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</si>
  <si>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</si>
  <si>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</si>
  <si>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</si>
  <si>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</si>
  <si>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</si>
  <si>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</si>
  <si>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</si>
  <si>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</si>
  <si>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</si>
  <si>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</si>
  <si>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</si>
  <si>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</si>
  <si>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</si>
  <si>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</si>
  <si>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</si>
  <si>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</si>
  <si>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</si>
  <si>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</si>
  <si>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</si>
  <si>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</si>
  <si>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</si>
  <si>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</si>
  <si>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</si>
  <si>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</si>
  <si>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</si>
  <si>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</si>
  <si>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</si>
  <si>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</si>
  <si>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</si>
  <si>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</si>
  <si>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</si>
  <si>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</si>
  <si>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</si>
  <si>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</si>
  <si>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</si>
  <si>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</si>
  <si>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</si>
  <si>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</si>
  <si>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</si>
  <si>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</si>
  <si>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</si>
  <si>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</si>
  <si>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</si>
  <si>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</si>
  <si>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</si>
  <si>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</si>
  <si>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</si>
  <si>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</si>
  <si>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</si>
  <si>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</si>
  <si>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</si>
  <si>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</si>
  <si>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</si>
  <si>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</si>
  <si>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</si>
  <si>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</si>
  <si>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</si>
  <si>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</si>
  <si>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</si>
  <si>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</si>
  <si>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</si>
  <si>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</si>
  <si>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</si>
  <si>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</si>
  <si>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</si>
  <si>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</si>
  <si>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</si>
  <si>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</si>
  <si>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</si>
  <si>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</si>
  <si>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</si>
  <si>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</si>
  <si>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</si>
  <si>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</si>
  <si>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</si>
  <si>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</si>
  <si>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</si>
  <si>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</si>
  <si>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</si>
  <si>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</si>
  <si>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</si>
  <si>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</si>
  <si>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</si>
  <si>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</si>
  <si>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</si>
  <si>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</si>
  <si>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</si>
  <si>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</si>
  <si>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</si>
  <si>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</si>
  <si>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</si>
  <si>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</si>
  <si>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</si>
  <si>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</si>
  <si>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</si>
  <si>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</si>
  <si>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</si>
  <si>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</si>
  <si>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</si>
  <si>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</si>
  <si>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</si>
  <si>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</si>
  <si>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</si>
  <si>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</si>
  <si>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</si>
  <si>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</si>
  <si>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</si>
  <si>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</si>
  <si>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</si>
  <si>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</si>
  <si>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</si>
  <si>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</si>
  <si>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</si>
  <si>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</si>
  <si>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</si>
  <si>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</si>
  <si>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</si>
  <si>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</si>
  <si>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</si>
  <si>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</si>
  <si>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</si>
  <si>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</si>
  <si>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</si>
  <si>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</si>
  <si>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</si>
  <si>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</si>
  <si>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</si>
  <si>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</si>
  <si>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</si>
  <si>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</si>
  <si>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</si>
  <si>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</si>
  <si>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</si>
  <si>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</si>
  <si>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</si>
  <si>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</si>
  <si>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</si>
  <si>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</si>
  <si>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</si>
  <si>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</si>
  <si>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</si>
  <si>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</si>
  <si>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</si>
  <si>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</si>
  <si>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</si>
  <si>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</si>
  <si>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</si>
  <si>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</si>
  <si>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</si>
  <si>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</si>
  <si>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</si>
  <si>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</si>
  <si>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</si>
  <si>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</si>
  <si>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</si>
  <si>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</si>
  <si>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</si>
  <si>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</si>
  <si>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</si>
  <si>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</si>
  <si>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</si>
  <si>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</si>
  <si>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</si>
  <si>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</si>
  <si>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</si>
  <si>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</si>
  <si>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</si>
  <si>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</si>
  <si>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</si>
  <si>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</si>
  <si>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</si>
  <si>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</si>
  <si>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</si>
  <si>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</si>
  <si>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</si>
  <si>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</si>
  <si>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</si>
  <si>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</si>
  <si>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</si>
  <si>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</si>
  <si>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</si>
  <si>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</si>
  <si>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</si>
  <si>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</si>
  <si>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</si>
  <si>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</si>
  <si>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</si>
  <si>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</si>
  <si>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</si>
  <si>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</si>
  <si>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</si>
  <si>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</si>
  <si>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</si>
  <si>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</si>
  <si>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</si>
  <si>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</si>
  <si>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</si>
  <si>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</si>
  <si>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</si>
  <si>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</si>
  <si>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</si>
  <si>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</si>
  <si>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</si>
  <si>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</si>
  <si>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</si>
  <si>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</si>
  <si>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</si>
  <si>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</si>
  <si>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</si>
  <si>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</si>
  <si>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</si>
  <si>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</si>
  <si>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</si>
  <si>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</si>
  <si>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</si>
  <si>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</si>
  <si>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</si>
  <si>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</si>
  <si>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</si>
  <si>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</si>
  <si>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</si>
  <si>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</si>
  <si>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</si>
  <si>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</si>
  <si>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</si>
  <si>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</si>
  <si>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</si>
  <si>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</si>
  <si>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</si>
  <si>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</si>
  <si>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</si>
  <si>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</si>
  <si>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</si>
  <si>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</si>
  <si>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</si>
  <si>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</si>
  <si>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</si>
  <si>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</si>
  <si>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</si>
  <si>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</si>
  <si>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</si>
  <si>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</si>
  <si>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</si>
  <si>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</si>
  <si>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</si>
  <si>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</si>
  <si>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</si>
  <si>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</si>
  <si>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</si>
  <si>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</si>
  <si>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</si>
  <si>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</si>
  <si>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</si>
  <si>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</si>
  <si>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</si>
  <si>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</si>
  <si>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</si>
  <si>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</si>
  <si>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</si>
  <si>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</si>
  <si>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</si>
  <si>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</si>
  <si>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</si>
  <si>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</si>
  <si>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</si>
  <si>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</si>
  <si>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</si>
  <si>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</si>
  <si>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</si>
  <si>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</si>
  <si>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</si>
  <si>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</si>
  <si>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</si>
  <si>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</si>
  <si>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</si>
  <si>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</si>
  <si>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</si>
  <si>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</si>
  <si>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</si>
  <si>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</si>
  <si>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</si>
  <si>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</si>
  <si>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</si>
  <si>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</si>
  <si>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</si>
  <si>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</si>
  <si>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</si>
  <si>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</si>
  <si>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</si>
  <si>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</si>
  <si>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</si>
  <si>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</si>
  <si>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</si>
  <si>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</si>
  <si>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</si>
  <si>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</si>
  <si>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</si>
  <si>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</si>
  <si>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</si>
  <si>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</si>
  <si>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</si>
  <si>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</si>
  <si>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</si>
  <si>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</si>
  <si>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</si>
  <si>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</si>
  <si>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</si>
  <si>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</si>
  <si>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</si>
  <si>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</si>
  <si>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</si>
  <si>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</si>
  <si>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</si>
  <si>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</si>
  <si>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</si>
  <si>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</si>
  <si>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</si>
  <si>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</si>
  <si>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</si>
  <si>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</si>
  <si>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</si>
  <si>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</si>
  <si>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</si>
  <si>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</si>
  <si>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</si>
  <si>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</si>
  <si>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</si>
  <si>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</si>
  <si>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</si>
  <si>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</si>
  <si>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</si>
  <si>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</si>
  <si>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</si>
  <si>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</si>
  <si>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</si>
  <si>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</si>
  <si>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</si>
  <si>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</si>
  <si>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</si>
  <si>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</si>
  <si>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</si>
  <si>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</si>
  <si>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</si>
  <si>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</si>
  <si>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</si>
  <si>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</si>
  <si>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</si>
  <si>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</si>
  <si>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</si>
  <si>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</si>
  <si>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</si>
  <si>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</si>
  <si>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</si>
  <si>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</si>
  <si>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</si>
  <si>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</si>
  <si>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</si>
  <si>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</si>
  <si>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</si>
  <si>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</si>
  <si>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</si>
  <si>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</si>
  <si>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</si>
  <si>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</si>
  <si>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</si>
  <si>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</si>
  <si>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</si>
  <si>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</si>
  <si>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</si>
  <si>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</si>
  <si>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</si>
  <si>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</si>
  <si>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</si>
  <si>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</si>
  <si>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</si>
  <si>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</si>
  <si>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</si>
  <si>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</si>
  <si>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</si>
  <si>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</si>
  <si>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</si>
  <si>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</si>
  <si>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</si>
  <si>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</si>
  <si>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</si>
  <si>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</si>
  <si>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</si>
  <si>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</si>
  <si>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</si>
  <si>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</si>
  <si>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</si>
  <si>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</si>
  <si>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</si>
  <si>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</si>
  <si>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</si>
  <si>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</si>
  <si>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</si>
  <si>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</si>
  <si>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</si>
  <si>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</si>
  <si>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</si>
  <si>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</si>
  <si>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</si>
  <si>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</si>
  <si>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</si>
  <si>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</si>
  <si>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</si>
  <si>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</si>
  <si>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</si>
  <si>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</si>
  <si>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</si>
  <si>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</si>
  <si>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</si>
  <si>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</si>
  <si>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</si>
  <si>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</si>
  <si>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</si>
  <si>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</si>
  <si>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</si>
  <si>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</si>
  <si>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</si>
  <si>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</si>
  <si>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</si>
  <si>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</si>
  <si>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</si>
  <si>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</si>
  <si>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</si>
  <si>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</si>
  <si>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</si>
  <si>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</si>
  <si>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</si>
  <si>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</si>
  <si>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</si>
  <si>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</si>
  <si>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</si>
  <si>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</si>
  <si>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</si>
  <si>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</si>
  <si>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</si>
  <si>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</si>
  <si>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</si>
  <si>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</si>
  <si>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</si>
  <si>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</si>
  <si>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</si>
  <si>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</si>
  <si>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</si>
  <si>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</si>
  <si>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</si>
  <si>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</si>
  <si>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</si>
  <si>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</si>
  <si>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</si>
  <si>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</si>
  <si>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</si>
  <si>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</si>
  <si>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</si>
  <si>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</si>
  <si>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</si>
  <si>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</si>
  <si>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</si>
  <si>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</si>
  <si>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</si>
  <si>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</si>
  <si>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</si>
  <si>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</si>
  <si>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</si>
  <si>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</si>
  <si>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</si>
  <si>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</si>
  <si>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</si>
  <si>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</si>
  <si>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</si>
  <si>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</si>
  <si>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</si>
  <si>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</si>
  <si>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</si>
  <si>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</si>
  <si>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</si>
  <si>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</si>
  <si>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</si>
  <si>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</si>
  <si>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</si>
  <si>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</si>
  <si>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</si>
  <si>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</si>
  <si>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</si>
  <si>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</si>
  <si>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</si>
  <si>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</si>
  <si>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</si>
  <si>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</si>
  <si>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</si>
  <si>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</si>
  <si>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</si>
  <si>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</si>
  <si>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</si>
  <si>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</si>
  <si>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</si>
  <si>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</si>
  <si>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</si>
  <si>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</si>
  <si>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</si>
  <si>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</si>
  <si>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</si>
  <si>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</si>
  <si>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</si>
  <si>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</si>
  <si>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</si>
  <si>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</si>
  <si>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</si>
  <si>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</si>
  <si>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</si>
  <si>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</si>
  <si>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</si>
  <si>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</si>
  <si>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</si>
  <si>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</si>
  <si>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</si>
  <si>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</si>
  <si>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</si>
  <si>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</si>
  <si>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</si>
  <si>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</si>
  <si>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</si>
  <si>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</si>
  <si>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</si>
  <si>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</si>
  <si>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</si>
  <si>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</si>
  <si>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</si>
  <si>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</si>
  <si>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</si>
  <si>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</si>
  <si>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</si>
  <si>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</si>
  <si>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</si>
  <si>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</si>
  <si>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</si>
  <si>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</si>
  <si>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</si>
  <si>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</si>
  <si>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</si>
  <si>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</si>
  <si>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</si>
  <si>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</si>
  <si>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</si>
  <si>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</si>
  <si>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</si>
  <si>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</si>
  <si>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</si>
  <si>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</si>
  <si>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</si>
  <si>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</si>
  <si>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</si>
  <si>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</si>
  <si>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</si>
  <si>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</si>
  <si>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</si>
  <si>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</si>
  <si>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</si>
  <si>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</si>
  <si>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</si>
  <si>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</si>
  <si>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</si>
  <si>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</si>
  <si>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</si>
  <si>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</si>
  <si>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</si>
  <si>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</si>
  <si>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</si>
  <si>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</si>
  <si>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</si>
  <si>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</si>
  <si>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</si>
  <si>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</si>
  <si>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</si>
  <si>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</si>
  <si>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</si>
  <si>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</si>
  <si>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</si>
  <si>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</si>
  <si>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</si>
  <si>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</si>
  <si>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</si>
  <si>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</si>
  <si>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</si>
  <si>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</si>
  <si>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</si>
  <si>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</si>
  <si>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</si>
  <si>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</si>
  <si>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</si>
  <si>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</si>
  <si>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</si>
  <si>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</si>
  <si>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</si>
  <si>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</si>
  <si>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</si>
  <si>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</si>
  <si>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</si>
  <si>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</si>
  <si>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</si>
  <si>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</si>
  <si>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</si>
  <si>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</si>
  <si>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</si>
  <si>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</si>
  <si>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</si>
  <si>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</si>
  <si>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</si>
  <si>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</si>
  <si>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</si>
  <si>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</si>
  <si>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</si>
  <si>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</si>
  <si>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</si>
  <si>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</si>
  <si>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</si>
  <si>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</si>
  <si>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</si>
  <si>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</si>
  <si>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</si>
  <si>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</si>
  <si>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</si>
  <si>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</si>
  <si>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</si>
  <si>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</si>
  <si>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</si>
  <si>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</si>
  <si>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</si>
  <si>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</si>
  <si>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</si>
  <si>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</si>
  <si>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</si>
  <si>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</si>
  <si>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</si>
  <si>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</si>
  <si>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</si>
  <si>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</si>
  <si>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</si>
  <si>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</si>
  <si>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</si>
  <si>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</si>
  <si>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</si>
  <si>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</si>
  <si>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</si>
  <si>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</si>
  <si>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</si>
  <si>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</si>
  <si>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</si>
  <si>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</si>
  <si>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</si>
  <si>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</si>
  <si>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</si>
  <si>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</si>
  <si>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</si>
  <si>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</si>
  <si>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</si>
  <si>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</si>
  <si>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</si>
  <si>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</si>
  <si>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</si>
  <si>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</si>
  <si>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</si>
  <si>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</si>
  <si>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</si>
  <si>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</si>
  <si>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</si>
  <si>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</si>
  <si>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</si>
  <si>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</si>
  <si>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</si>
  <si>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</si>
  <si>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</si>
  <si>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</si>
  <si>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</si>
  <si>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</si>
  <si>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</si>
  <si>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</si>
  <si>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</si>
  <si>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</si>
  <si>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</si>
  <si>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</si>
  <si>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</si>
  <si>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</si>
  <si>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</si>
  <si>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</si>
  <si>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</si>
  <si>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</si>
  <si>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</si>
  <si>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</si>
  <si>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</si>
  <si>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</si>
  <si>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</si>
  <si>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</si>
  <si>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</si>
  <si>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</si>
  <si>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</si>
  <si>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</si>
  <si>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</si>
  <si>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</si>
  <si>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</si>
  <si>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</si>
  <si>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</si>
  <si>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</si>
  <si>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</si>
  <si>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</si>
  <si>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</si>
  <si>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</si>
  <si>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</si>
  <si>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</si>
  <si>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</si>
  <si>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</si>
  <si>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</si>
  <si>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</si>
  <si>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</si>
  <si>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</si>
  <si>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</si>
  <si>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</si>
  <si>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</si>
  <si>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</si>
  <si>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</si>
  <si>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</si>
  <si>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</si>
  <si>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</si>
  <si>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</si>
  <si>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</si>
  <si>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</si>
  <si>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</si>
  <si>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</si>
  <si>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</si>
  <si>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</si>
  <si>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</si>
  <si>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</si>
  <si>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</si>
  <si>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</si>
  <si>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</si>
  <si>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</si>
  <si>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</si>
  <si>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</si>
  <si>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</si>
  <si>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</si>
  <si>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</si>
  <si>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</si>
  <si>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</si>
  <si>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</si>
  <si>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</si>
  <si>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</si>
  <si>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</si>
  <si>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</si>
  <si>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</si>
  <si>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</si>
  <si>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</si>
  <si>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</si>
  <si>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</si>
  <si>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</si>
  <si>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</si>
  <si>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</si>
  <si>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</si>
  <si>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</si>
  <si>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</si>
  <si>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</si>
  <si>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</si>
  <si>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</si>
  <si>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</si>
  <si>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</si>
  <si>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</si>
  <si>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</si>
  <si>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</si>
  <si>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</si>
  <si>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</si>
  <si>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</si>
  <si>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</si>
  <si>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</si>
  <si>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</si>
  <si>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</si>
  <si>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</si>
  <si>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</si>
  <si>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</si>
  <si>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</si>
  <si>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</si>
  <si>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</si>
  <si>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</si>
  <si>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</si>
  <si>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</si>
  <si>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</si>
  <si>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</si>
  <si>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</si>
  <si>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</si>
  <si>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</si>
  <si>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</si>
  <si>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</si>
  <si>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</si>
  <si>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</si>
  <si>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</si>
  <si>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</si>
  <si>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</si>
  <si>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</si>
  <si>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</si>
  <si>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</si>
  <si>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</si>
  <si>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</si>
  <si>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</si>
  <si>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</si>
  <si>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</si>
  <si>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</si>
  <si>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</si>
  <si>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</si>
  <si>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</si>
  <si>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</si>
  <si>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</si>
  <si>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</si>
  <si>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</si>
  <si>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</si>
  <si>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</si>
  <si>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</si>
  <si>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</si>
  <si>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</si>
  <si>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</si>
  <si>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</si>
  <si>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</si>
  <si>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</si>
  <si>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</si>
  <si>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</si>
  <si>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</si>
  <si>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</si>
  <si>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</si>
  <si>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</si>
  <si>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</si>
  <si>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</si>
  <si>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</si>
  <si>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</si>
  <si>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</si>
  <si>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</si>
  <si>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</si>
  <si>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</si>
  <si>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</si>
  <si>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</si>
  <si>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</si>
  <si>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</si>
  <si>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</si>
  <si>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</si>
  <si>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</si>
  <si>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</si>
  <si>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</si>
  <si>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</si>
  <si>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</si>
  <si>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</si>
  <si>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</si>
  <si>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</si>
  <si>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</si>
  <si>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</si>
  <si>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</si>
  <si>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</si>
  <si>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</si>
  <si>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</si>
  <si>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</si>
  <si>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</si>
  <si>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</si>
  <si>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</si>
  <si>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</si>
  <si>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</si>
  <si>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</si>
  <si>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</si>
  <si>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</si>
  <si>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</si>
  <si>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</si>
  <si>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</si>
  <si>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</si>
  <si>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</si>
  <si>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</si>
  <si>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</si>
  <si>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</si>
  <si>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</si>
  <si>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</si>
  <si>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</si>
  <si>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</si>
  <si>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</si>
  <si>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</si>
  <si>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</si>
  <si>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</si>
  <si>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</si>
  <si>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</si>
  <si>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</si>
  <si>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</si>
  <si>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</si>
  <si>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</si>
  <si>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</si>
  <si>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</si>
  <si>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</si>
  <si>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</si>
  <si>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</si>
  <si>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</si>
  <si>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</si>
  <si>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</si>
  <si>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</si>
  <si>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</si>
  <si>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</si>
  <si>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</si>
  <si>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</si>
  <si>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</si>
  <si>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</si>
  <si>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</si>
  <si>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</si>
  <si>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</si>
  <si>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</si>
  <si>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</si>
  <si>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</si>
  <si>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</si>
  <si>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</si>
  <si>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</si>
  <si>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</si>
  <si>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</si>
  <si>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</si>
  <si>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</si>
  <si>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</si>
  <si>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</si>
  <si>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</si>
  <si>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</si>
  <si>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</si>
  <si>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</si>
  <si>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</si>
  <si>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</si>
  <si>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</si>
  <si>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</si>
  <si>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</si>
  <si>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</si>
  <si>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</si>
  <si>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</si>
  <si>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</si>
  <si>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</si>
  <si>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</si>
  <si>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</si>
  <si>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</si>
  <si>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</si>
  <si>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</si>
  <si>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</si>
  <si>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</si>
  <si>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</si>
  <si>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</si>
  <si>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</si>
  <si>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</si>
  <si>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</si>
  <si>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</si>
  <si>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</si>
  <si>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</si>
  <si>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</si>
  <si>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</si>
  <si>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</si>
  <si>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</si>
  <si>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</si>
  <si>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</si>
  <si>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</si>
  <si>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</si>
  <si>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</si>
  <si>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</si>
  <si>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</si>
  <si>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</si>
  <si>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</si>
  <si>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</si>
  <si>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</si>
  <si>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</si>
  <si>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</si>
  <si>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</si>
  <si>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</si>
  <si>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</si>
  <si>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</si>
  <si>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</si>
  <si>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</si>
  <si>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</si>
  <si>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</si>
  <si>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</si>
  <si>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</si>
  <si>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</si>
  <si>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</si>
  <si>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</si>
  <si>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</si>
  <si>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</si>
  <si>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</si>
  <si>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</si>
  <si>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</si>
  <si>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</si>
  <si>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</si>
  <si>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</si>
  <si>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</si>
  <si>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</si>
  <si>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</si>
  <si>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</si>
  <si>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</si>
  <si>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</si>
  <si>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</si>
  <si>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</si>
  <si>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</si>
  <si>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</si>
  <si>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</si>
  <si>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</si>
  <si>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</si>
  <si>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</si>
  <si>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</si>
  <si>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</si>
  <si>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</si>
  <si>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</si>
  <si>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</si>
  <si>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</si>
  <si>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</si>
  <si>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</si>
  <si>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</si>
  <si>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</si>
  <si>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</si>
  <si>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</si>
  <si>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</si>
  <si>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</si>
  <si>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</si>
  <si>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</si>
  <si>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</si>
  <si>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</si>
  <si>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</si>
  <si>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</si>
  <si>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</si>
  <si>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</si>
  <si>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</si>
  <si>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</si>
  <si>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</si>
  <si>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</si>
  <si>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</si>
  <si>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</si>
  <si>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</si>
  <si>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</si>
  <si>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</si>
  <si>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</si>
  <si>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</si>
  <si>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</si>
  <si>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</si>
  <si>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</si>
  <si>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</si>
  <si>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</si>
  <si>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</si>
  <si>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</si>
  <si>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</si>
  <si>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</si>
  <si>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</si>
  <si>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</si>
  <si>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</si>
  <si>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</si>
  <si>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</si>
  <si>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</si>
  <si>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</si>
  <si>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</si>
  <si>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</si>
  <si>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</si>
  <si>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</si>
  <si>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</si>
  <si>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</si>
  <si>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</si>
  <si>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</si>
  <si>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</si>
  <si>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</si>
  <si>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</si>
  <si>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</si>
  <si>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</si>
  <si>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</si>
  <si>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</si>
  <si>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</si>
  <si>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</si>
  <si>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</si>
  <si>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</si>
  <si>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</si>
  <si>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</si>
  <si>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</si>
  <si>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</si>
  <si>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</si>
  <si>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</si>
  <si>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</si>
  <si>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</si>
  <si>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</si>
  <si>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</si>
  <si>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</si>
  <si>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</si>
  <si>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</si>
  <si>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</si>
  <si>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</si>
  <si>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</si>
  <si>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</si>
  <si>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</si>
  <si>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</si>
  <si>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</si>
  <si>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</si>
  <si>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</si>
  <si>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</si>
  <si>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</si>
  <si>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</si>
  <si>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</si>
  <si>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</si>
  <si>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</si>
  <si>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</si>
  <si>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</si>
  <si>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</si>
  <si>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</si>
  <si>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</si>
  <si>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</si>
  <si>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</si>
  <si>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</si>
  <si>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</si>
  <si>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</si>
  <si>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</si>
  <si>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</si>
  <si>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</si>
  <si>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</si>
  <si>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</si>
  <si>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</si>
  <si>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</si>
  <si>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</si>
  <si>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</si>
  <si>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</si>
  <si>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</si>
  <si>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</si>
  <si>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</si>
  <si>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</si>
  <si>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</si>
  <si>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</si>
  <si>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</si>
  <si>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</si>
  <si>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</si>
  <si>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</si>
  <si>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</si>
  <si>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</si>
  <si>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</si>
  <si>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</si>
  <si>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</si>
  <si>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</si>
  <si>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</si>
  <si>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</si>
  <si>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</si>
  <si>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</si>
  <si>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</si>
  <si>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</si>
  <si>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</si>
  <si>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</si>
  <si>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</si>
  <si>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</si>
  <si>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</si>
  <si>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</si>
  <si>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</si>
  <si>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</si>
  <si>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</si>
  <si>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</si>
  <si>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</si>
  <si>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</si>
  <si>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</si>
  <si>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</si>
  <si>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</si>
  <si>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</si>
  <si>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</si>
  <si>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</si>
  <si>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</si>
  <si>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</si>
  <si>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</si>
  <si>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</si>
  <si>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</si>
  <si>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</si>
  <si>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</si>
  <si>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</si>
  <si>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</si>
  <si>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</si>
  <si>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</si>
  <si>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</si>
  <si>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</si>
  <si>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</si>
  <si>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</si>
  <si>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</si>
  <si>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</si>
  <si>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</si>
  <si>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</si>
  <si>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</si>
  <si>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</si>
  <si>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</si>
  <si>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</si>
  <si>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</si>
  <si>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</si>
  <si>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</si>
  <si>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</si>
  <si>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</si>
  <si>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</si>
  <si>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</si>
  <si>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</si>
  <si>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</si>
  <si>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</si>
  <si>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</si>
  <si>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</si>
  <si>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</si>
  <si>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</si>
  <si>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</si>
  <si>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</si>
  <si>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</si>
  <si>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</si>
  <si>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</si>
  <si>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</si>
  <si>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</si>
  <si>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</si>
  <si>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</si>
  <si>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</si>
  <si>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</si>
  <si>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</si>
  <si>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</si>
  <si>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</si>
  <si>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</si>
  <si>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</si>
  <si>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</si>
  <si>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</si>
  <si>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</si>
  <si>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</si>
  <si>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</si>
  <si>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</si>
  <si>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</si>
  <si>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</si>
  <si>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</si>
  <si>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</si>
  <si>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</si>
  <si>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</si>
  <si>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</si>
  <si>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</si>
  <si>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</si>
  <si>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</si>
  <si>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</si>
  <si>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</si>
  <si>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</si>
  <si>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</si>
  <si>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</si>
  <si>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</si>
  <si>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</si>
  <si>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</si>
  <si>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</si>
  <si>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</si>
  <si>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</si>
  <si>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</si>
  <si>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</si>
  <si>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</si>
  <si>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</si>
  <si>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</si>
  <si>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</si>
  <si>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</si>
  <si>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</si>
  <si>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</si>
  <si>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</si>
  <si>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</si>
  <si>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</si>
  <si>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</si>
  <si>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</si>
  <si>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</si>
  <si>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</si>
  <si>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</si>
  <si>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</si>
  <si>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</si>
  <si>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</si>
  <si>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</si>
  <si>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</si>
  <si>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</si>
  <si>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</si>
  <si>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</si>
  <si>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</si>
  <si>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</si>
  <si>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</si>
  <si>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</si>
  <si>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</si>
  <si>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</si>
  <si>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</si>
  <si>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</si>
  <si>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</si>
  <si>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</si>
  <si>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</si>
  <si>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</si>
  <si>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</si>
  <si>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</si>
  <si>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</si>
  <si>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</si>
  <si>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</si>
  <si>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</si>
  <si>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</si>
  <si>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</si>
  <si>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</si>
  <si>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</si>
  <si>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</si>
  <si>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</si>
  <si>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</si>
  <si>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</si>
  <si>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</si>
  <si>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</si>
  <si>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</si>
  <si>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</si>
  <si>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</si>
  <si>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</si>
  <si>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</si>
  <si>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</si>
  <si>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</si>
  <si>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</si>
  <si>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</si>
  <si>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</si>
  <si>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</si>
  <si>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</si>
  <si>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</si>
  <si>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</si>
  <si>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</si>
  <si>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</si>
  <si>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</si>
  <si>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</si>
  <si>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</si>
  <si>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</si>
  <si>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</si>
  <si>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</si>
  <si>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</si>
  <si>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</si>
  <si>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</si>
  <si>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</si>
  <si>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</si>
  <si>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</si>
  <si>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</si>
  <si>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</si>
  <si>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</si>
  <si>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</si>
  <si>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</si>
  <si>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</si>
  <si>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</si>
  <si>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</si>
  <si>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</si>
  <si>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</si>
  <si>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</si>
  <si>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</si>
  <si>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</si>
  <si>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</si>
  <si>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</si>
  <si>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</si>
  <si>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</si>
  <si>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</si>
  <si>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</si>
  <si>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</si>
  <si>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</si>
  <si>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</si>
  <si>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</si>
  <si>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</si>
  <si>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</si>
  <si>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</si>
  <si>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</si>
  <si>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</si>
  <si>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</si>
  <si>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</si>
  <si>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</si>
  <si>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</si>
  <si>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</si>
  <si>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</si>
  <si>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</si>
  <si>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</si>
  <si>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</si>
  <si>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</si>
  <si>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</si>
  <si>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</si>
  <si>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</si>
  <si>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</si>
  <si>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</si>
  <si>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</si>
  <si>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</si>
  <si>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</si>
  <si>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</si>
  <si>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</si>
  <si>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</si>
  <si>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</si>
  <si>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</si>
  <si>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</si>
  <si>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</si>
  <si>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</si>
  <si>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</si>
  <si>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</si>
  <si>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</si>
  <si>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</si>
  <si>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</si>
  <si>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</si>
  <si>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</si>
  <si>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</si>
  <si>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</si>
  <si>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</si>
  <si>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</si>
  <si>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</si>
  <si>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</si>
  <si>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</si>
  <si>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</si>
  <si>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</si>
  <si>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</si>
  <si>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</si>
  <si>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</si>
  <si>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</si>
  <si>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</si>
  <si>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</si>
  <si>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</si>
  <si>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</si>
  <si>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</si>
  <si>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</si>
  <si>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</si>
  <si>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</si>
  <si>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</si>
  <si>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</si>
  <si>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</si>
  <si>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</si>
  <si>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</si>
  <si>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</si>
  <si>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</si>
  <si>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</si>
  <si>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</si>
  <si>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</si>
  <si>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</si>
  <si>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</si>
  <si>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</si>
  <si>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</si>
  <si>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</si>
  <si>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</si>
  <si>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</si>
  <si>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</si>
  <si>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</si>
  <si>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</si>
  <si>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</si>
  <si>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</si>
  <si>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</si>
  <si>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</si>
  <si>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</si>
  <si>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</si>
  <si>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</si>
  <si>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</si>
  <si>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</si>
  <si>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</si>
  <si>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</si>
  <si>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</si>
  <si>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</si>
  <si>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</si>
  <si>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</si>
  <si>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</si>
  <si>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</si>
  <si>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</si>
  <si>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</si>
  <si>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</si>
  <si>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</si>
  <si>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</si>
  <si>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</si>
  <si>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</si>
  <si>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</si>
  <si>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</si>
  <si>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</si>
  <si>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</si>
  <si>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</si>
  <si>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</si>
  <si>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</si>
  <si>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</si>
  <si>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</si>
  <si>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</si>
  <si>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</si>
  <si>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</si>
  <si>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</si>
  <si>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</si>
  <si>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</si>
  <si>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</si>
  <si>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</si>
  <si>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</si>
  <si>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</si>
  <si>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</si>
  <si>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</si>
  <si>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</si>
  <si>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</si>
  <si>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</si>
  <si>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</si>
  <si>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</si>
  <si>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</si>
  <si>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</si>
  <si>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</si>
  <si>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</si>
  <si>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</si>
  <si>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</si>
  <si>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</si>
  <si>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</si>
  <si>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</si>
  <si>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</si>
  <si>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</si>
  <si>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</si>
  <si>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</si>
  <si>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</si>
  <si>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</si>
  <si>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</si>
  <si>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</si>
  <si>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</si>
  <si>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</si>
  <si>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</si>
  <si>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</si>
  <si>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</si>
  <si>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</si>
  <si>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</si>
  <si>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</si>
  <si>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</si>
  <si>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</si>
  <si>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</si>
  <si>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</si>
  <si>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</si>
  <si>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</si>
  <si>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</si>
  <si>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</si>
  <si>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</si>
  <si>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</si>
  <si>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</si>
  <si>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</si>
  <si>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</si>
  <si>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</si>
  <si>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</si>
  <si>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</si>
  <si>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</si>
  <si>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</si>
  <si>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</si>
  <si>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</si>
  <si>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</si>
  <si>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</si>
  <si>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</si>
  <si>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</si>
  <si>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</si>
  <si>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</si>
  <si>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</si>
  <si>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</si>
  <si>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</si>
  <si>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</si>
  <si>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</si>
  <si>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</si>
  <si>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</si>
  <si>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</si>
  <si>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</si>
  <si>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</si>
  <si>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</si>
  <si>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</si>
  <si>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</si>
  <si>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</si>
  <si>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</si>
  <si>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</si>
  <si>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</si>
  <si>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</si>
  <si>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</si>
  <si>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</si>
  <si>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</si>
  <si>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</si>
  <si>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</si>
  <si>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</si>
  <si>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</si>
  <si>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</si>
  <si>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</si>
  <si>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</si>
  <si>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</si>
  <si>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</si>
  <si>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</si>
  <si>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</si>
  <si>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</si>
  <si>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</si>
  <si>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</si>
  <si>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</si>
  <si>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</si>
  <si>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</si>
  <si>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</si>
  <si>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</si>
  <si>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</si>
  <si>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</si>
  <si>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</si>
  <si>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</si>
  <si>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</si>
  <si>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</si>
  <si>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</si>
  <si>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</si>
  <si>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</si>
  <si>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</si>
  <si>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</si>
  <si>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</si>
  <si>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</si>
  <si>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</si>
  <si>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</si>
  <si>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</si>
  <si>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</si>
  <si>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</si>
  <si>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</si>
  <si>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</si>
  <si>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</si>
  <si>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</si>
  <si>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</si>
  <si>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</si>
  <si>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</si>
  <si>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</si>
  <si>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</si>
  <si>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</si>
  <si>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</si>
  <si>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</si>
  <si>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</si>
  <si>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</si>
  <si>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</si>
  <si>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</si>
  <si>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</si>
  <si>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</si>
  <si>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</si>
  <si>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</si>
  <si>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</si>
  <si>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</si>
  <si>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</si>
  <si>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</si>
  <si>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</si>
  <si>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</si>
  <si>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</si>
  <si>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</si>
  <si>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</si>
  <si>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</si>
  <si>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</si>
  <si>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</si>
  <si>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</si>
  <si>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</si>
  <si>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</si>
  <si>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</si>
  <si>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</si>
  <si>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</si>
  <si>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</si>
  <si>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</si>
  <si>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</si>
  <si>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</si>
  <si>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</si>
  <si>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</si>
  <si>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</si>
  <si>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</si>
  <si>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</si>
  <si>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</si>
  <si>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</si>
  <si>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</si>
  <si>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</si>
  <si>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</si>
  <si>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</si>
  <si>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</si>
  <si>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</si>
  <si>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</si>
  <si>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</si>
  <si>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</si>
  <si>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</si>
  <si>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</si>
  <si>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</si>
  <si>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</si>
  <si>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</si>
  <si>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</si>
  <si>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</si>
  <si>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</si>
  <si>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</si>
  <si>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</si>
  <si>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</si>
  <si>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</si>
  <si>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</si>
  <si>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</si>
  <si>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</si>
  <si>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</si>
  <si>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</si>
  <si>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</si>
  <si>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</si>
  <si>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</si>
  <si>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</si>
  <si>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</si>
  <si>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</si>
  <si>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</si>
  <si>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</si>
  <si>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</si>
  <si>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</si>
  <si>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</si>
  <si>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</si>
  <si>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</si>
  <si>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</si>
  <si>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</si>
  <si>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</si>
  <si>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</si>
  <si>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</si>
  <si>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</si>
  <si>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</si>
  <si>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</si>
  <si>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</si>
  <si>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</si>
  <si>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</si>
  <si>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</si>
  <si>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</si>
  <si>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</si>
  <si>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</si>
  <si>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</si>
  <si>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</si>
  <si>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</si>
  <si>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</si>
  <si>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</si>
  <si>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</si>
  <si>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</si>
  <si>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</si>
  <si>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</si>
  <si>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</si>
  <si>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</si>
  <si>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</si>
  <si>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</si>
  <si>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</si>
  <si>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</si>
  <si>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</si>
  <si>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</si>
  <si>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</si>
  <si>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</si>
  <si>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</si>
  <si>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</si>
  <si>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</si>
  <si>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</si>
  <si>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</si>
  <si>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</si>
  <si>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</si>
  <si>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</si>
  <si>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</si>
  <si>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</si>
  <si>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</si>
  <si>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</si>
  <si>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</si>
  <si>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</si>
  <si>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</si>
  <si>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</si>
  <si>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</si>
  <si>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</si>
  <si>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</si>
  <si>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</si>
  <si>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</si>
  <si>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</si>
  <si>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</si>
  <si>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</si>
  <si>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</si>
  <si>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</si>
  <si>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</si>
  <si>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</si>
  <si>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</si>
  <si>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</si>
  <si>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</si>
  <si>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</si>
  <si>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</si>
  <si>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</si>
  <si>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</si>
  <si>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</si>
  <si>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</si>
  <si>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</si>
  <si>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</si>
  <si>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</si>
  <si>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</si>
  <si>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</si>
  <si>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</si>
  <si>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</si>
  <si>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</si>
  <si>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</si>
  <si>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</si>
  <si>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</si>
  <si>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</si>
  <si>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</si>
  <si>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</si>
  <si>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</si>
  <si>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</si>
  <si>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</si>
  <si>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</si>
  <si>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</si>
  <si>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</si>
  <si>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</si>
  <si>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</si>
  <si>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</si>
  <si>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</si>
  <si>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</si>
  <si>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</si>
  <si>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</si>
  <si>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</si>
  <si>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</si>
  <si>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</si>
  <si>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</si>
  <si>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</si>
  <si>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</si>
  <si>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</si>
  <si>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</si>
  <si>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</si>
  <si>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</si>
  <si>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</si>
  <si>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</si>
  <si>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</si>
  <si>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</si>
  <si>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</si>
  <si>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</si>
  <si>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</si>
  <si>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</si>
  <si>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</si>
  <si>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</si>
  <si>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</si>
  <si>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</si>
  <si>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</si>
  <si>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</si>
  <si>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</si>
  <si>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</si>
  <si>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</si>
  <si>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</si>
  <si>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</si>
  <si>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</si>
  <si>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</si>
  <si>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</si>
  <si>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</si>
  <si>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</si>
  <si>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</si>
  <si>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</si>
  <si>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</si>
  <si>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</si>
  <si>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</si>
  <si>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</si>
  <si>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</si>
  <si>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</si>
  <si>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</si>
  <si>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</si>
  <si>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</si>
  <si>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</si>
  <si>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</si>
  <si>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</si>
  <si>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</si>
  <si>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</si>
  <si>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</si>
  <si>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</si>
  <si>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</si>
  <si>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</si>
  <si>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</si>
  <si>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</si>
  <si>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</si>
  <si>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</si>
  <si>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</si>
  <si>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</si>
  <si>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</si>
  <si>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</si>
  <si>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</si>
  <si>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</si>
  <si>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</si>
  <si>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</si>
  <si>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</si>
  <si>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</si>
  <si>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</si>
  <si>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</si>
  <si>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</si>
  <si>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</si>
  <si>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</si>
  <si>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</si>
  <si>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</si>
  <si>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</si>
  <si>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</si>
  <si>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</si>
  <si>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</si>
  <si>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</si>
  <si>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</si>
  <si>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</si>
  <si>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</si>
  <si>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</si>
  <si>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</si>
  <si>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</si>
  <si>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</si>
  <si>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</si>
  <si>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</si>
  <si>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</si>
  <si>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</si>
  <si>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</si>
  <si>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</si>
  <si>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</si>
  <si>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</si>
  <si>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</si>
  <si>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</si>
  <si>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</si>
  <si>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</si>
  <si>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</si>
  <si>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</si>
  <si>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</si>
  <si>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</si>
  <si>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</si>
  <si>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</si>
  <si>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</si>
  <si>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</si>
  <si>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</si>
  <si>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</si>
  <si>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</si>
  <si>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</si>
  <si>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</si>
  <si>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</si>
  <si>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</si>
  <si>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</si>
  <si>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</si>
  <si>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</si>
  <si>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</si>
  <si>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</si>
  <si>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</si>
  <si>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</si>
  <si>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</si>
  <si>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</si>
  <si>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</si>
  <si>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</si>
  <si>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</si>
  <si>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</si>
  <si>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</si>
  <si>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</si>
  <si>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</si>
  <si>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</si>
  <si>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</si>
  <si>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</si>
  <si>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</si>
  <si>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</si>
  <si>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</si>
  <si>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</si>
  <si>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</si>
  <si>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</si>
  <si>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</si>
  <si>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</si>
  <si>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</si>
  <si>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</si>
  <si>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</si>
  <si>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</si>
  <si>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</si>
  <si>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</si>
  <si>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</si>
  <si>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</si>
  <si>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</si>
  <si>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</si>
  <si>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</si>
  <si>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</si>
  <si>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</si>
  <si>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</si>
  <si>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</si>
  <si>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</si>
  <si>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</si>
  <si>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</si>
  <si>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</si>
  <si>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</si>
  <si>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</si>
  <si>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</si>
  <si>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</si>
  <si>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</si>
  <si>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</si>
  <si>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</si>
  <si>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</si>
  <si>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</si>
  <si>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</si>
  <si>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</si>
  <si>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</si>
  <si>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</si>
  <si>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</si>
  <si>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</si>
  <si>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</si>
  <si>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</si>
  <si>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</si>
  <si>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</si>
  <si>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</si>
  <si>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</si>
  <si>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</si>
  <si>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</si>
  <si>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</si>
  <si>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</si>
  <si>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</si>
  <si>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</si>
  <si>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</si>
  <si>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</si>
  <si>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</si>
  <si>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</si>
  <si>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</si>
  <si>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</si>
  <si>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</si>
  <si>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</si>
  <si>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</si>
  <si>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</si>
  <si>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</si>
  <si>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</si>
  <si>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</si>
  <si>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</si>
  <si>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</si>
  <si>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</si>
  <si>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</si>
  <si>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</si>
  <si>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</si>
  <si>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</si>
  <si>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</si>
  <si>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</si>
  <si>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</si>
  <si>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</si>
  <si>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</si>
  <si>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</si>
  <si>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</si>
  <si>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</si>
  <si>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</si>
  <si>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</si>
  <si>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</si>
  <si>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</si>
  <si>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</si>
  <si>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</si>
  <si>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</si>
  <si>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</si>
  <si>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</si>
  <si>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</si>
  <si>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</si>
  <si>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</si>
  <si>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</si>
  <si>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</si>
  <si>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</si>
  <si>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</si>
  <si>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</si>
  <si>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</si>
  <si>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</si>
  <si>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</si>
  <si>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</si>
  <si>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</si>
  <si>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</si>
  <si>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</si>
  <si>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</si>
  <si>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</si>
  <si>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</si>
  <si>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</si>
  <si>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</si>
  <si>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</si>
  <si>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</si>
  <si>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</si>
  <si>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</si>
  <si>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</si>
  <si>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</si>
  <si>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</si>
  <si>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</si>
  <si>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</si>
  <si>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</si>
  <si>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</si>
  <si>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</si>
  <si>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</si>
  <si>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</si>
  <si>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</si>
  <si>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</si>
  <si>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</si>
  <si>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</si>
  <si>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</si>
  <si>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</si>
  <si>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</si>
  <si>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</si>
  <si>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</si>
  <si>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</si>
  <si>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</si>
  <si>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</si>
  <si>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</si>
  <si>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</si>
  <si>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</si>
  <si>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</si>
  <si>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</si>
  <si>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</si>
  <si>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</si>
  <si>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</si>
  <si>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</si>
  <si>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</si>
  <si>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</si>
  <si>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</si>
  <si>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</si>
  <si>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</si>
  <si>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</si>
  <si>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</si>
  <si>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</si>
  <si>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</si>
  <si>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</si>
  <si>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</si>
  <si>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</si>
  <si>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</si>
  <si>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</si>
  <si>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</si>
  <si>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</si>
  <si>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</si>
  <si>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</si>
  <si>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</si>
  <si>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</si>
  <si>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</si>
  <si>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</si>
  <si>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</si>
  <si>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</si>
  <si>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</si>
  <si>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</si>
  <si>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</si>
  <si>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</si>
  <si>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</si>
  <si>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</si>
  <si>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</si>
  <si>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</si>
  <si>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</si>
  <si>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</si>
  <si>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</si>
  <si>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</si>
  <si>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</si>
  <si>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</si>
  <si>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</si>
  <si>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</si>
  <si>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</si>
  <si>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</si>
  <si>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</si>
  <si>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</si>
  <si>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</si>
  <si>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</si>
  <si>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</si>
  <si>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</si>
  <si>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</si>
  <si>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</si>
  <si>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</si>
  <si>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</si>
  <si>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</si>
  <si>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</si>
  <si>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</si>
  <si>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</si>
  <si>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</si>
  <si>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</si>
  <si>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</si>
  <si>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</si>
  <si>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</si>
  <si>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</si>
  <si>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</si>
  <si>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</si>
  <si>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</si>
  <si>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</si>
  <si>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</si>
  <si>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</si>
  <si>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</si>
  <si>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</si>
  <si>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</si>
  <si>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</si>
  <si>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</si>
  <si>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</si>
  <si>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</si>
  <si>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</si>
  <si>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</si>
  <si>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</si>
  <si>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</si>
  <si>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</si>
  <si>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</si>
  <si>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</si>
  <si>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</si>
  <si>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</si>
  <si>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</si>
  <si>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</si>
  <si>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</si>
  <si>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</si>
  <si>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</si>
  <si>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</si>
  <si>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</si>
  <si>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</si>
  <si>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</si>
  <si>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</si>
  <si>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</si>
  <si>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</si>
  <si>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</si>
  <si>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</si>
  <si>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</si>
  <si>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</si>
  <si>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</si>
  <si>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</si>
  <si>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</si>
  <si>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</si>
  <si>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</si>
  <si>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</si>
  <si>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</si>
  <si>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</si>
  <si>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</si>
  <si>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</si>
  <si>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</si>
  <si>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</si>
  <si>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</si>
  <si>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</si>
  <si>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</si>
  <si>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</si>
  <si>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</si>
  <si>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</si>
  <si>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</si>
  <si>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</si>
  <si>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</si>
  <si>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</si>
  <si>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</si>
  <si>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</si>
  <si>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</si>
  <si>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</si>
  <si>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</si>
  <si>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</si>
  <si>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</si>
  <si>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</si>
  <si>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</si>
  <si>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</si>
  <si>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</si>
  <si>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</si>
  <si>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</si>
  <si>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</si>
  <si>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</si>
  <si>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</si>
  <si>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</si>
  <si>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</si>
  <si>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</si>
  <si>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</si>
  <si>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</si>
  <si>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</si>
  <si>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</si>
  <si>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</si>
  <si>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</si>
  <si>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</si>
  <si>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</si>
  <si>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</si>
  <si>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</si>
  <si>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</si>
  <si>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</si>
  <si>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</si>
  <si>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</si>
  <si>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</si>
  <si>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</si>
  <si>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</si>
  <si>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</si>
  <si>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</si>
  <si>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</si>
  <si>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</si>
  <si>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</si>
  <si>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</si>
  <si>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</si>
  <si>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</si>
  <si>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</si>
  <si>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</si>
  <si>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</si>
  <si>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</si>
  <si>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</si>
  <si>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</si>
  <si>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</si>
  <si>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</si>
  <si>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</si>
  <si>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</si>
  <si>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</si>
  <si>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</si>
  <si>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</si>
  <si>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</si>
  <si>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</si>
  <si>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</si>
  <si>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</si>
  <si>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</si>
  <si>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</si>
  <si>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</si>
  <si>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</si>
  <si>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</si>
  <si>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</si>
  <si>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</si>
  <si>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</si>
  <si>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</si>
  <si>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</si>
  <si>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</si>
  <si>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</si>
  <si>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</si>
  <si>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</si>
  <si>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</si>
  <si>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</si>
  <si>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</si>
  <si>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</si>
  <si>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</si>
  <si>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</si>
  <si>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</si>
  <si>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</si>
  <si>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</si>
  <si>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</si>
  <si>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</si>
  <si>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</si>
  <si>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</si>
  <si>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</si>
  <si>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</si>
  <si>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</si>
  <si>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</si>
  <si>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</si>
  <si>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</si>
  <si>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</si>
  <si>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</si>
  <si>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</si>
  <si>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</si>
  <si>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</si>
  <si>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</si>
  <si>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</si>
  <si>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</si>
  <si>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</si>
  <si>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</si>
  <si>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</si>
  <si>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</si>
  <si>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</si>
  <si>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</si>
  <si>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</si>
  <si>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</si>
  <si>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</si>
  <si>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</si>
  <si>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</si>
  <si>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</si>
  <si>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</si>
  <si>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</si>
  <si>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</si>
  <si>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</si>
  <si>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</si>
  <si>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</si>
  <si>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</si>
  <si>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</si>
  <si>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</si>
  <si>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</si>
  <si>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</si>
  <si>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</si>
  <si>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</si>
  <si>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</si>
  <si>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</si>
  <si>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</si>
  <si>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</si>
  <si>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</si>
  <si>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</si>
  <si>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</si>
  <si>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</si>
  <si>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</si>
  <si>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</si>
  <si>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</si>
  <si>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</si>
  <si>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</si>
  <si>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</si>
  <si>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</si>
  <si>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</si>
  <si>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</si>
  <si>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</si>
  <si>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</si>
  <si>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</si>
  <si>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</si>
  <si>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</si>
  <si>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</si>
  <si>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</si>
  <si>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</si>
  <si>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</si>
  <si>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</si>
  <si>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</si>
  <si>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</si>
  <si>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</si>
  <si>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</si>
  <si>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</si>
  <si>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</si>
  <si>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</si>
  <si>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</si>
  <si>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</si>
  <si>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</si>
  <si>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</si>
  <si>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</si>
  <si>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</si>
  <si>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</si>
  <si>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</si>
  <si>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</si>
  <si>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</si>
  <si>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</si>
  <si>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</si>
  <si>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</si>
  <si>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</si>
  <si>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</si>
  <si>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</si>
  <si>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</si>
  <si>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</si>
  <si>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</si>
  <si>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</si>
  <si>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</si>
  <si>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</si>
  <si>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</si>
  <si>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</si>
  <si>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</si>
  <si>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</si>
  <si>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</si>
  <si>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</si>
  <si>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</si>
  <si>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</si>
  <si>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</si>
  <si>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</si>
  <si>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</si>
  <si>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</si>
  <si>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</si>
  <si>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</si>
  <si>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</si>
  <si>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</si>
  <si>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</si>
  <si>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</si>
  <si>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</si>
  <si>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</si>
  <si>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</si>
  <si>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</si>
  <si>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</si>
  <si>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</si>
  <si>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</si>
  <si>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</si>
  <si>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</si>
  <si>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</si>
  <si>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</si>
  <si>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</si>
  <si>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</si>
  <si>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</si>
  <si>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</si>
  <si>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</si>
  <si>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</si>
  <si>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</si>
  <si>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</si>
  <si>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</si>
  <si>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</si>
  <si>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</si>
  <si>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</si>
  <si>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</si>
  <si>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</si>
  <si>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</si>
  <si>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</si>
  <si>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</si>
  <si>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</si>
  <si>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</si>
  <si>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</si>
  <si>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</si>
  <si>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</si>
  <si>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</si>
  <si>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</si>
  <si>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</si>
  <si>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</si>
  <si>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</si>
  <si>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</si>
  <si>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</si>
  <si>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</si>
  <si>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</si>
  <si>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</si>
  <si>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</si>
  <si>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</si>
  <si>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</si>
  <si>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</si>
  <si>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</si>
  <si>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</si>
  <si>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</si>
  <si>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</si>
  <si>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</si>
  <si>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</si>
  <si>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</si>
  <si>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</si>
  <si>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</si>
  <si>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</si>
  <si>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</si>
  <si>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</si>
  <si>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</si>
  <si>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</si>
  <si>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</si>
  <si>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</si>
  <si>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</si>
  <si>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</si>
  <si>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</si>
  <si>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</si>
  <si>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</si>
  <si>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</si>
  <si>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</si>
  <si>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</si>
  <si>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</si>
  <si>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</si>
  <si>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</si>
  <si>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</si>
  <si>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</si>
  <si>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</si>
  <si>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</si>
  <si>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</si>
  <si>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</si>
  <si>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</si>
  <si>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</si>
  <si>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</si>
  <si>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</si>
  <si>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</si>
  <si>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</si>
  <si>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</si>
  <si>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</si>
  <si>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</si>
  <si>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</si>
  <si>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</si>
  <si>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</si>
  <si>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</si>
  <si>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</si>
  <si>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</si>
  <si>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</si>
  <si>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</si>
  <si>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</si>
  <si>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</si>
  <si>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</si>
  <si>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</si>
  <si>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</si>
  <si>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</si>
  <si>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</si>
  <si>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</si>
  <si>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</si>
  <si>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</si>
  <si>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</si>
  <si>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</si>
  <si>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</si>
  <si>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</si>
  <si>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</si>
  <si>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</si>
  <si>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</si>
  <si>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</si>
  <si>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</si>
  <si>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</si>
  <si>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</si>
  <si>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</si>
  <si>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</si>
  <si>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</si>
  <si>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</si>
  <si>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</si>
  <si>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</si>
  <si>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</si>
  <si>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</si>
  <si>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</si>
  <si>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</si>
  <si>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</si>
  <si>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</si>
  <si>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</si>
  <si>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</si>
  <si>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</si>
  <si>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</si>
  <si>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</si>
  <si>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</si>
  <si>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</si>
  <si>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</si>
  <si>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</si>
  <si>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</si>
  <si>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</si>
  <si>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</si>
  <si>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</si>
  <si>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</si>
  <si>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</si>
  <si>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</si>
  <si>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</si>
  <si>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</si>
  <si>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</si>
  <si>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</si>
  <si>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</si>
  <si>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</si>
  <si>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</si>
  <si>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</si>
  <si>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</si>
  <si>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</si>
  <si>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</si>
  <si>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</si>
  <si>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</si>
  <si>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</si>
  <si>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</si>
  <si>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</si>
  <si>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</si>
  <si>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</si>
  <si>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</si>
  <si>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</si>
  <si>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</si>
  <si>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</si>
  <si>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</si>
  <si>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</si>
  <si>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</si>
  <si>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</si>
  <si>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</si>
  <si>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</si>
  <si>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</si>
  <si>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</si>
  <si>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</si>
  <si>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</si>
  <si>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</si>
  <si>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</si>
  <si>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</si>
  <si>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</si>
  <si>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</si>
  <si>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</si>
  <si>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</si>
  <si>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</si>
  <si>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</si>
  <si>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</si>
  <si>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</si>
  <si>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</si>
  <si>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</si>
  <si>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</si>
  <si>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</si>
  <si>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</si>
  <si>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</si>
  <si>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</si>
  <si>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</si>
  <si>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</si>
  <si>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</si>
  <si>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</si>
  <si>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</si>
  <si>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</si>
  <si>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</si>
  <si>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</si>
  <si>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</si>
  <si>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</si>
  <si>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</si>
  <si>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</si>
  <si>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</si>
  <si>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</si>
  <si>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</si>
  <si>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</si>
  <si>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</si>
  <si>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</si>
  <si>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</si>
  <si>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</si>
  <si>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</si>
  <si>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</si>
  <si>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</si>
  <si>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</si>
  <si>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</si>
  <si>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</si>
  <si>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</si>
  <si>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</si>
  <si>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</si>
  <si>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</si>
  <si>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</si>
  <si>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</si>
  <si>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</si>
  <si>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</si>
  <si>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</si>
  <si>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</si>
  <si>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</si>
  <si>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</si>
  <si>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</si>
  <si>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</si>
  <si>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</si>
  <si>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</si>
  <si>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</si>
  <si>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</si>
  <si>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</si>
  <si>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</si>
  <si>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</si>
  <si>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</si>
  <si>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</si>
  <si>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</si>
  <si>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</si>
  <si>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</si>
  <si>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</si>
  <si>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</si>
  <si>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</si>
  <si>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</si>
  <si>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</si>
  <si>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</si>
  <si>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</si>
  <si>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</si>
  <si>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</si>
  <si>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</si>
  <si>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</si>
  <si>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</si>
  <si>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</si>
  <si>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</si>
  <si>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</si>
  <si>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</si>
  <si>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</si>
  <si>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</si>
  <si>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</si>
  <si>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</si>
  <si>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</si>
  <si>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</si>
  <si>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</si>
  <si>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</si>
  <si>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</si>
  <si>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</si>
  <si>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</si>
  <si>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</si>
  <si>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</si>
  <si>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</si>
  <si>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</si>
  <si>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</si>
  <si>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</si>
  <si>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</si>
  <si>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</si>
  <si>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</si>
  <si>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</si>
  <si>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</si>
  <si>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</si>
  <si>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</si>
  <si>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</si>
  <si>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</si>
  <si>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</si>
  <si>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</si>
  <si>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</si>
  <si>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</si>
  <si>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</si>
  <si>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</si>
  <si>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</si>
  <si>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</si>
  <si>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</si>
  <si>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</si>
  <si>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</si>
  <si>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</si>
  <si>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</si>
  <si>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</si>
  <si>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</si>
  <si>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</si>
  <si>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</si>
  <si>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</si>
  <si>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</si>
  <si>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</si>
  <si>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</si>
  <si>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</si>
  <si>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</si>
  <si>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</si>
  <si>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</si>
  <si>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</si>
  <si>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</si>
  <si>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</si>
  <si>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</si>
  <si>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</si>
  <si>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</si>
  <si>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</si>
  <si>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</si>
  <si>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</si>
  <si>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</si>
  <si>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</si>
  <si>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</si>
  <si>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</si>
  <si>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</si>
  <si>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</si>
  <si>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</si>
  <si>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</si>
  <si>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</si>
  <si>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</si>
  <si>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</si>
  <si>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</si>
  <si>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</si>
  <si>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</si>
  <si>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</si>
  <si>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</si>
  <si>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</si>
  <si>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</si>
  <si>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</si>
  <si>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</si>
  <si>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</si>
  <si>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</si>
  <si>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</si>
  <si>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</si>
  <si>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</si>
  <si>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</si>
  <si>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</si>
  <si>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</si>
  <si>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</si>
  <si>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</si>
  <si>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</si>
  <si>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</si>
  <si>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</si>
  <si>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</si>
  <si>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</si>
  <si>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</si>
  <si>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</si>
  <si>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</si>
  <si>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</si>
  <si>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</si>
  <si>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</si>
  <si>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</si>
  <si>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</si>
  <si>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</si>
  <si>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</si>
  <si>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</si>
  <si>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</si>
  <si>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</si>
  <si>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</si>
  <si>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</si>
  <si>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</si>
  <si>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</si>
  <si>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</si>
  <si>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</si>
  <si>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</si>
  <si>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</si>
  <si>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</si>
  <si>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</si>
  <si>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</si>
  <si>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</si>
  <si>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</si>
  <si>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</si>
  <si>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</si>
  <si>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</si>
  <si>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</si>
  <si>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</si>
  <si>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</si>
  <si>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</si>
  <si>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</si>
  <si>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</si>
  <si>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</si>
  <si>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</si>
  <si>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</si>
  <si>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</si>
  <si>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</si>
  <si>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</si>
  <si>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</si>
  <si>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</si>
  <si>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</si>
  <si>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</si>
  <si>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</si>
  <si>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</si>
  <si>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</si>
  <si>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</si>
  <si>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</si>
  <si>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</si>
  <si>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</si>
  <si>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</si>
  <si>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</si>
  <si>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</si>
  <si>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</si>
  <si>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</si>
  <si>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</si>
  <si>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</si>
  <si>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</si>
  <si>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</si>
  <si>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</si>
  <si>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</si>
  <si>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</si>
  <si>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</si>
  <si>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</si>
  <si>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</si>
  <si>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</si>
  <si>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</si>
  <si>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</si>
  <si>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</si>
  <si>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</si>
  <si>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</si>
  <si>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</si>
  <si>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</si>
  <si>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</si>
  <si>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</si>
  <si>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</si>
  <si>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</si>
  <si>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</si>
  <si>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</si>
  <si>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</si>
  <si>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</si>
  <si>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</si>
  <si>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</si>
  <si>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</si>
  <si>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</si>
  <si>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</si>
  <si>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</si>
  <si>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</si>
  <si>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</si>
  <si>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</si>
  <si>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</si>
  <si>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</si>
  <si>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</si>
  <si>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</si>
  <si>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</si>
  <si>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</si>
  <si>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</si>
  <si>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</si>
  <si>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</si>
  <si>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</si>
  <si>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</si>
  <si>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</si>
  <si>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</si>
  <si>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</si>
  <si>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</si>
  <si>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</si>
  <si>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</si>
  <si>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</si>
  <si>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</si>
  <si>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</si>
  <si>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</si>
  <si>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</si>
  <si>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</si>
  <si>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</si>
  <si>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</si>
  <si>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</si>
  <si>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</si>
  <si>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</si>
  <si>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</si>
  <si>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</si>
  <si>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</si>
  <si>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</si>
  <si>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</si>
  <si>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</si>
  <si>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</si>
  <si>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</si>
  <si>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</si>
  <si>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</si>
  <si>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</si>
  <si>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</si>
  <si>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</si>
  <si>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</si>
  <si>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</si>
  <si>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</si>
  <si>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</si>
  <si>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</si>
  <si>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</si>
  <si>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</si>
  <si>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</si>
  <si>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</si>
  <si>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</si>
  <si>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</si>
  <si>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</si>
  <si>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</si>
  <si>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</si>
  <si>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</si>
  <si>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</si>
  <si>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</si>
  <si>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</si>
  <si>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</si>
  <si>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</si>
  <si>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</si>
  <si>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</si>
  <si>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</si>
  <si>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</si>
  <si>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</si>
  <si>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</si>
  <si>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</si>
  <si>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</si>
  <si>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</si>
  <si>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</si>
  <si>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</si>
  <si>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</si>
  <si>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</si>
  <si>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</si>
  <si>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</si>
  <si>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</si>
  <si>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</si>
  <si>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</si>
  <si>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</si>
  <si>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</si>
  <si>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</si>
  <si>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</si>
  <si>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</si>
  <si>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</si>
  <si>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</si>
  <si>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</si>
  <si>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</si>
  <si>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</si>
  <si>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</si>
  <si>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</si>
  <si>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</si>
  <si>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</si>
  <si>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</si>
  <si>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</si>
  <si>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</si>
  <si>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</si>
  <si>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</si>
  <si>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</si>
  <si>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</si>
  <si>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</si>
  <si>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</si>
  <si>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</si>
  <si>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</si>
  <si>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</si>
  <si>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</si>
  <si>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</si>
  <si>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</si>
  <si>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</si>
  <si>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</si>
  <si>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</si>
  <si>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</si>
  <si>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</si>
  <si>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</si>
  <si>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</si>
  <si>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</si>
  <si>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</si>
  <si>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</si>
  <si>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</si>
  <si>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</si>
  <si>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</si>
  <si>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</si>
  <si>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</si>
  <si>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</si>
  <si>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</si>
  <si>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</si>
  <si>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</si>
  <si>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</si>
  <si>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</si>
  <si>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</si>
  <si>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</si>
  <si>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</si>
  <si>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</si>
  <si>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</si>
  <si>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</si>
  <si>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</si>
  <si>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</si>
  <si>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</si>
  <si>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</si>
  <si>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</si>
  <si>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</si>
  <si>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</si>
  <si>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</si>
  <si>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</si>
  <si>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</si>
  <si>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</si>
  <si>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</si>
  <si>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</si>
  <si>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</si>
  <si>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</si>
  <si>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</si>
  <si>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</si>
  <si>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</si>
  <si>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</si>
  <si>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</si>
  <si>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</si>
  <si>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</si>
  <si>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</si>
  <si>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</si>
  <si>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</si>
  <si>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</si>
  <si>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</si>
  <si>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</si>
  <si>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</si>
  <si>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</si>
  <si>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</si>
  <si>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</si>
  <si>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</si>
  <si>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</si>
  <si>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</si>
  <si>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</si>
  <si>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</si>
  <si>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</si>
  <si>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</si>
  <si>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</si>
  <si>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</si>
  <si>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</si>
  <si>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</si>
  <si>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</si>
  <si>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</si>
  <si>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</si>
  <si>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</si>
  <si>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</si>
  <si>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</si>
  <si>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</si>
  <si>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</si>
  <si>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</si>
  <si>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</si>
  <si>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</si>
  <si>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</si>
  <si>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</si>
  <si>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</si>
  <si>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</si>
  <si>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</si>
  <si>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</si>
  <si>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</si>
  <si>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</si>
  <si>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</si>
  <si>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</si>
  <si>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</si>
  <si>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</si>
  <si>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</si>
  <si>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</si>
  <si>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</si>
  <si>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</si>
  <si>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</si>
  <si>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</si>
  <si>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</si>
  <si>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</si>
  <si>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</si>
  <si>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</si>
  <si>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</si>
  <si>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</si>
  <si>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</si>
  <si>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</si>
  <si>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</si>
  <si>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</si>
  <si>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</si>
  <si>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</si>
  <si>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</si>
  <si>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</si>
  <si>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</si>
  <si>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</si>
  <si>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</si>
  <si>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</si>
  <si>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</si>
  <si>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</si>
  <si>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</si>
  <si>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</si>
  <si>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</si>
  <si>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</si>
  <si>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</si>
  <si>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</si>
  <si>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</si>
  <si>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</si>
  <si>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</si>
  <si>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</si>
  <si>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</si>
  <si>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</si>
  <si>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</si>
  <si>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</si>
  <si>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</si>
  <si>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</si>
  <si>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</si>
  <si>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</si>
  <si>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</si>
  <si>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</si>
  <si>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</si>
  <si>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</si>
  <si>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</si>
  <si>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</si>
  <si>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</si>
  <si>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</si>
  <si>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</si>
  <si>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</si>
  <si>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</si>
  <si>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</si>
  <si>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</si>
  <si>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</si>
  <si>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</si>
  <si>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</si>
  <si>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</si>
  <si>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</si>
  <si>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</si>
  <si>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</si>
  <si>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</si>
  <si>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</si>
  <si>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</si>
  <si>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</si>
  <si>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</si>
  <si>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</si>
  <si>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</si>
  <si>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</si>
  <si>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</si>
  <si>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</si>
  <si>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</si>
  <si>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</si>
  <si>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</si>
  <si>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</si>
  <si>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</si>
  <si>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</si>
  <si>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</si>
  <si>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</si>
  <si>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</si>
  <si>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</si>
  <si>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</si>
  <si>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</si>
  <si>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</si>
  <si>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</si>
  <si>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</si>
  <si>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</si>
  <si>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</si>
  <si>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</si>
  <si>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</si>
  <si>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</si>
  <si>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</si>
  <si>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</si>
  <si>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</si>
  <si>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</si>
  <si>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</si>
  <si>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</si>
  <si>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</si>
  <si>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</si>
  <si>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</si>
  <si>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</si>
  <si>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</si>
  <si>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</si>
  <si>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</si>
  <si>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</si>
  <si>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</si>
  <si>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</si>
  <si>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</si>
  <si>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</si>
  <si>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</si>
  <si>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</si>
  <si>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</si>
  <si>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</si>
  <si>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</si>
  <si>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</si>
  <si>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</si>
  <si>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</si>
  <si>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</si>
  <si>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</si>
  <si>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</si>
  <si>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</si>
  <si>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</si>
  <si>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</si>
  <si>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</si>
  <si>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</si>
  <si>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</si>
  <si>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</si>
  <si>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</si>
  <si>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</si>
  <si>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</si>
  <si>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</si>
  <si>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</si>
  <si>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</si>
  <si>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</si>
  <si>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</si>
  <si>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</si>
  <si>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</si>
  <si>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</si>
  <si>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</si>
  <si>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</si>
  <si>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</si>
  <si>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</si>
  <si>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</si>
  <si>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</si>
  <si>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</si>
  <si>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</si>
  <si>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</si>
  <si>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</si>
  <si>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</si>
  <si>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</si>
  <si>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</si>
  <si>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</si>
  <si>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</si>
  <si>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</si>
  <si>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</si>
  <si>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</si>
  <si>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</si>
  <si>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</si>
  <si>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</si>
  <si>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</si>
  <si>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</si>
  <si>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</si>
  <si>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</si>
  <si>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</si>
  <si>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</si>
  <si>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</si>
  <si>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</si>
  <si>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</si>
  <si>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</si>
  <si>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</si>
  <si>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</si>
  <si>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</si>
  <si>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</si>
  <si>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</si>
  <si>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</si>
  <si>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</si>
  <si>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</si>
  <si>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</si>
  <si>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</si>
  <si>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</si>
  <si>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</si>
  <si>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</si>
  <si>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</si>
  <si>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</si>
  <si>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</si>
  <si>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</si>
  <si>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</si>
  <si>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</si>
  <si>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</si>
  <si>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</si>
  <si>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</si>
  <si>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</si>
  <si>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</si>
  <si>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</si>
  <si>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</si>
  <si>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</si>
  <si>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</si>
  <si>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</si>
  <si>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</si>
  <si>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</si>
  <si>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</si>
  <si>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</si>
  <si>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</si>
  <si>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</si>
  <si>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</si>
  <si>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</si>
  <si>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</si>
  <si>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</si>
  <si>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</si>
  <si>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</si>
  <si>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</si>
  <si>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</si>
  <si>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</si>
  <si>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</si>
  <si>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</si>
  <si>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</si>
  <si>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</si>
  <si>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</si>
  <si>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</si>
  <si>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</si>
  <si>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</si>
  <si>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</si>
  <si>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</si>
  <si>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</si>
  <si>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</si>
  <si>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</si>
  <si>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</si>
  <si>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</si>
  <si>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</si>
  <si>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</si>
  <si>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</si>
  <si>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</si>
  <si>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</si>
  <si>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</si>
  <si>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</si>
  <si>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</si>
  <si>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</si>
  <si>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</si>
  <si>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</si>
  <si>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</si>
  <si>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</si>
  <si>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</si>
  <si>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</si>
  <si>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</si>
  <si>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</si>
  <si>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</si>
  <si>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</si>
  <si>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</si>
  <si>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</si>
  <si>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</si>
  <si>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</si>
  <si>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</si>
  <si>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</si>
  <si>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</si>
  <si>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</si>
  <si>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</si>
  <si>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</si>
  <si>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</si>
  <si>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</si>
  <si>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</si>
  <si>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</si>
  <si>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</si>
  <si>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</si>
  <si>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</si>
  <si>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</si>
  <si>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</si>
  <si>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</si>
  <si>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</si>
  <si>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</si>
  <si>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</si>
  <si>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</si>
  <si>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</si>
  <si>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</si>
  <si>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</si>
  <si>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</si>
  <si>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</si>
  <si>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</si>
  <si>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</si>
  <si>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</si>
  <si>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</si>
  <si>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</si>
  <si>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</si>
  <si>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</si>
  <si>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</si>
  <si>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</si>
  <si>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</si>
  <si>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</si>
  <si>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</si>
  <si>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</si>
  <si>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</si>
  <si>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</si>
  <si>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</si>
  <si>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</si>
  <si>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</si>
  <si>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</si>
  <si>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</si>
  <si>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</si>
  <si>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</si>
  <si>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</si>
  <si>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</si>
  <si>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</si>
  <si>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</si>
  <si>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</si>
  <si>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</si>
  <si>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</si>
  <si>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</si>
  <si>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</si>
  <si>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</si>
  <si>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</si>
  <si>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</si>
  <si>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</si>
  <si>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</si>
  <si>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</si>
  <si>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</si>
  <si>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</si>
  <si>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</si>
  <si>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</si>
  <si>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</si>
  <si>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</si>
  <si>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</si>
  <si>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</si>
  <si>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</si>
  <si>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</si>
  <si>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</si>
  <si>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</si>
  <si>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</si>
  <si>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</si>
  <si>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</si>
  <si>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</si>
  <si>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</si>
  <si>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</si>
  <si>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</si>
  <si>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</si>
  <si>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</si>
  <si>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</si>
  <si>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</si>
  <si>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</si>
  <si>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</si>
  <si>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</si>
  <si>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</si>
  <si>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</si>
  <si>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</si>
  <si>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</si>
  <si>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</si>
  <si>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</si>
  <si>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</si>
  <si>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</si>
  <si>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</si>
  <si>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</si>
  <si>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</si>
  <si>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</si>
  <si>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</si>
  <si>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</si>
  <si>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</si>
  <si>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</si>
  <si>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</si>
  <si>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</si>
  <si>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</si>
  <si>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</si>
  <si>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</si>
  <si>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</si>
  <si>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</si>
  <si>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</si>
  <si>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</si>
  <si>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</si>
  <si>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</si>
  <si>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</si>
  <si>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</si>
  <si>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</si>
  <si>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</si>
  <si>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</si>
  <si>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</si>
  <si>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</si>
  <si>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</si>
  <si>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</si>
  <si>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</si>
  <si>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</si>
  <si>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</si>
  <si>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</si>
  <si>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</si>
  <si>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</si>
  <si>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</si>
  <si>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</si>
  <si>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</si>
  <si>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</si>
  <si>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</si>
  <si>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</si>
  <si>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</si>
  <si>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</si>
  <si>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</si>
  <si>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</si>
  <si>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</si>
  <si>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</si>
  <si>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</si>
  <si>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</si>
  <si>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</si>
  <si>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</si>
  <si>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</si>
  <si>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</si>
  <si>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</si>
  <si>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</si>
  <si>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</si>
  <si>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</si>
  <si>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</si>
  <si>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</si>
  <si>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</si>
  <si>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</si>
  <si>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</si>
  <si>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</si>
  <si>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</si>
  <si>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</si>
  <si>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</si>
  <si>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</si>
  <si>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</si>
  <si>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</si>
  <si>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</si>
  <si>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</si>
  <si>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</si>
  <si>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</si>
  <si>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</si>
  <si>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</si>
  <si>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</si>
  <si>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</si>
  <si>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</si>
  <si>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</si>
  <si>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</si>
  <si>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</si>
  <si>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</si>
  <si>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</si>
  <si>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</si>
  <si>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</si>
  <si>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</si>
  <si>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</si>
  <si>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</si>
  <si>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</si>
  <si>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</si>
  <si>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</si>
  <si>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</si>
  <si>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</si>
  <si>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</si>
  <si>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</si>
  <si>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</si>
  <si>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</si>
  <si>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</si>
  <si>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</si>
  <si>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</si>
  <si>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</si>
  <si>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</si>
  <si>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</si>
  <si>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</si>
  <si>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</si>
  <si>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</si>
  <si>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</si>
  <si>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</si>
  <si>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</si>
  <si>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</si>
  <si>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</si>
  <si>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</si>
  <si>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</si>
  <si>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</si>
  <si>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</si>
  <si>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</si>
  <si>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</si>
  <si>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</si>
  <si>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</si>
  <si>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</si>
  <si>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</si>
  <si>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</si>
  <si>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</si>
  <si>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</si>
  <si>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</si>
  <si>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</si>
  <si>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</si>
  <si>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</si>
  <si>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</si>
  <si>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</si>
  <si>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</si>
  <si>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</si>
  <si>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</si>
  <si>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</si>
  <si>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</si>
  <si>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</si>
  <si>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</si>
  <si>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</si>
  <si>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</si>
  <si>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</si>
  <si>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</si>
  <si>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</si>
  <si>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</si>
  <si>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</si>
  <si>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</si>
  <si>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</si>
  <si>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</si>
  <si>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</si>
  <si>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</si>
  <si>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</si>
  <si>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</si>
  <si>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</si>
  <si>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</si>
  <si>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</si>
  <si>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</si>
  <si>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</si>
  <si>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</si>
  <si>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</si>
  <si>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</si>
  <si>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</si>
  <si>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</si>
  <si>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</si>
  <si>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</si>
  <si>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</si>
  <si>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</si>
  <si>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</si>
  <si>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</si>
  <si>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</si>
  <si>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</si>
  <si>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</si>
  <si>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</si>
  <si>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</si>
  <si>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</si>
  <si>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</si>
  <si>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</si>
  <si>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</si>
  <si>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</si>
  <si>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</si>
  <si>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</si>
  <si>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</si>
  <si>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</si>
  <si>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</si>
  <si>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</si>
  <si>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</si>
  <si>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</si>
  <si>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</si>
  <si>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</si>
  <si>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</si>
  <si>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</si>
  <si>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</si>
  <si>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</si>
  <si>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</si>
  <si>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</si>
  <si>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</si>
  <si>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</si>
  <si>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</si>
  <si>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</si>
  <si>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</si>
  <si>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</si>
  <si>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</si>
  <si>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</si>
  <si>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</si>
  <si>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</si>
  <si>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</si>
  <si>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</si>
  <si>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</si>
  <si>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</si>
  <si>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</si>
  <si>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</si>
  <si>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</si>
  <si>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</si>
  <si>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</si>
  <si>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</si>
  <si>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</si>
  <si>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</si>
  <si>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</si>
  <si>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</si>
  <si>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</si>
  <si>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</si>
  <si>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</si>
  <si>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</si>
  <si>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</si>
  <si>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</si>
  <si>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</si>
  <si>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</si>
  <si>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</si>
  <si>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</si>
  <si>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</si>
  <si>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</si>
  <si>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</si>
  <si>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</si>
  <si>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</si>
  <si>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</si>
  <si>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</si>
  <si>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</si>
  <si>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</si>
  <si>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</si>
  <si>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</si>
  <si>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</si>
  <si>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</si>
  <si>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</si>
  <si>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</si>
  <si>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</si>
  <si>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</si>
  <si>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</si>
  <si>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</si>
  <si>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</si>
  <si>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</si>
  <si>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</si>
  <si>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</si>
  <si>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</si>
  <si>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</si>
  <si>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</si>
  <si>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</si>
  <si>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</si>
  <si>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</si>
  <si>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</si>
  <si>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</si>
  <si>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</si>
  <si>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</si>
  <si>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</si>
  <si>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</si>
  <si>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</si>
  <si>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</si>
  <si>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</si>
  <si>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</si>
  <si>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</si>
  <si>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</si>
  <si>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</si>
  <si>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</si>
  <si>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</si>
  <si>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</si>
  <si>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</si>
  <si>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</si>
  <si>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</si>
  <si>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</si>
  <si>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</si>
  <si>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</si>
  <si>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</si>
  <si>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</si>
  <si>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</si>
  <si>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</si>
  <si>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</si>
  <si>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</si>
  <si>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</si>
  <si>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</si>
  <si>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</si>
  <si>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</si>
  <si>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</si>
  <si>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</si>
  <si>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</si>
  <si>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</si>
  <si>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</si>
  <si>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</si>
  <si>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</si>
  <si>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</si>
  <si>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</si>
  <si>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</si>
  <si>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</si>
  <si>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</si>
  <si>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</si>
  <si>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</si>
  <si>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</si>
  <si>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</si>
  <si>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</si>
  <si>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</si>
  <si>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</si>
  <si>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</si>
  <si>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</si>
  <si>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</si>
  <si>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</si>
  <si>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</si>
  <si>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</si>
  <si>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</si>
  <si>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</si>
  <si>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</si>
  <si>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</si>
  <si>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</si>
  <si>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</si>
  <si>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</si>
  <si>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</si>
  <si>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</si>
  <si>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</si>
  <si>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</si>
  <si>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</si>
  <si>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</si>
  <si>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</si>
  <si>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</si>
  <si>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</si>
  <si>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</si>
  <si>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</si>
  <si>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</si>
  <si>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</si>
  <si>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</si>
  <si>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</si>
  <si>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</si>
  <si>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</si>
  <si>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</si>
  <si>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</si>
  <si>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</si>
  <si>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</si>
  <si>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</si>
  <si>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</si>
  <si>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</si>
  <si>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</si>
  <si>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</si>
  <si>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</si>
  <si>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</si>
  <si>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</si>
  <si>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</si>
  <si>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</si>
  <si>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</si>
  <si>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</si>
  <si>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</si>
  <si>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</si>
  <si>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</si>
  <si>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</si>
  <si>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</si>
  <si>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</si>
  <si>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</si>
  <si>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</si>
  <si>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</si>
  <si>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</si>
  <si>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</si>
  <si>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</si>
  <si>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</si>
  <si>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</si>
  <si>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</si>
  <si>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</si>
  <si>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</si>
  <si>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</si>
  <si>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</si>
  <si>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</si>
  <si>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</si>
  <si>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</si>
  <si>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</si>
  <si>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</si>
  <si>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</si>
  <si>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</si>
  <si>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</si>
  <si>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</si>
  <si>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</si>
  <si>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</si>
  <si>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</si>
  <si>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</si>
  <si>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</si>
  <si>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</si>
  <si>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</si>
  <si>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</si>
  <si>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</si>
  <si>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</si>
  <si>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</si>
  <si>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</si>
  <si>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</si>
  <si>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</si>
  <si>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</si>
  <si>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</si>
  <si>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</si>
  <si>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</si>
  <si>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</si>
  <si>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</si>
  <si>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</si>
  <si>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</si>
  <si>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</si>
  <si>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</si>
  <si>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</si>
  <si>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</si>
  <si>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</si>
  <si>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</si>
  <si>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</si>
  <si>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</si>
  <si>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</si>
  <si>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</si>
  <si>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</si>
  <si>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</si>
  <si>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</si>
  <si>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</si>
  <si>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</si>
  <si>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</si>
  <si>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</si>
  <si>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</si>
  <si>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</si>
  <si>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</si>
  <si>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</si>
  <si>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</si>
  <si>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</si>
  <si>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</si>
  <si>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</si>
  <si>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</si>
  <si>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</si>
  <si>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</si>
  <si>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</si>
  <si>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</si>
  <si>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</si>
  <si>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</si>
  <si>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</si>
  <si>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</si>
  <si>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</si>
  <si>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</si>
  <si>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</si>
  <si>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</si>
  <si>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</si>
  <si>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</si>
  <si>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</si>
  <si>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</si>
  <si>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</si>
  <si>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</si>
  <si>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</si>
  <si>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</si>
  <si>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</si>
  <si>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</si>
  <si>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</si>
  <si>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</si>
  <si>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</si>
  <si>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</si>
  <si>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</si>
  <si>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</si>
  <si>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</si>
  <si>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</si>
  <si>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</si>
  <si>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</si>
  <si>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</si>
  <si>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</si>
  <si>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</si>
  <si>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</si>
  <si>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</si>
  <si>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</si>
  <si>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</si>
  <si>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</si>
  <si>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</si>
  <si>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</si>
  <si>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</si>
  <si>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</si>
  <si>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</si>
  <si>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</si>
  <si>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</si>
  <si>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</si>
  <si>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</si>
  <si>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</si>
  <si>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</si>
  <si>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</si>
  <si>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</si>
  <si>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</si>
  <si>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</si>
  <si>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</si>
  <si>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</si>
  <si>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</si>
  <si>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</si>
  <si>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</si>
  <si>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</si>
  <si>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</si>
  <si>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</si>
  <si>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</si>
  <si>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</si>
  <si>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</si>
  <si>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</si>
  <si>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</si>
  <si>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</si>
  <si>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</si>
  <si>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</si>
  <si>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</si>
  <si>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</si>
  <si>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</si>
  <si>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</si>
  <si>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</si>
  <si>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</si>
  <si>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</si>
  <si>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</si>
  <si>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</si>
  <si>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</si>
  <si>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</si>
  <si>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</si>
  <si>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</si>
  <si>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</si>
  <si>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</si>
  <si>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</si>
  <si>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</si>
  <si>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</si>
  <si>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</si>
  <si>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</si>
  <si>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</si>
  <si>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</si>
  <si>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</si>
  <si>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</si>
  <si>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</si>
  <si>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</si>
  <si>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</si>
  <si>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</si>
  <si>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</si>
  <si>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</si>
  <si>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</si>
  <si>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</si>
  <si>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</si>
  <si>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</si>
  <si>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</si>
  <si>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</si>
  <si>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</si>
  <si>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</si>
  <si>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</si>
  <si>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</si>
  <si>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</si>
  <si>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</si>
  <si>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</si>
  <si>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</si>
  <si>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</si>
  <si>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</si>
  <si>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</si>
  <si>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</si>
  <si>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</si>
  <si>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</si>
  <si>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</si>
  <si>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</si>
  <si>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</si>
  <si>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</si>
  <si>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</si>
  <si>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</si>
  <si>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</si>
  <si>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</si>
  <si>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</si>
  <si>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</si>
  <si>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</si>
  <si>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</si>
  <si>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</si>
  <si>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</si>
  <si>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</si>
  <si>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</si>
  <si>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</si>
  <si>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</si>
  <si>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</si>
  <si>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</si>
  <si>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</si>
  <si>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</si>
  <si>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</si>
  <si>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</si>
  <si>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</si>
  <si>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</si>
  <si>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</si>
  <si>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</si>
  <si>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</si>
  <si>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</si>
  <si>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</si>
  <si>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</si>
  <si>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</si>
  <si>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</si>
  <si>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</si>
  <si>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</si>
  <si>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</si>
  <si>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</si>
  <si>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</si>
  <si>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</si>
  <si>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</si>
  <si>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</si>
  <si>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</si>
  <si>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</si>
  <si>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</si>
  <si>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</si>
  <si>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</si>
  <si>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</si>
  <si>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</si>
  <si>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</si>
  <si>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</si>
  <si>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</si>
  <si>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</si>
  <si>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</si>
  <si>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</si>
  <si>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</si>
  <si>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</si>
  <si>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</si>
  <si>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</si>
  <si>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</si>
  <si>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</si>
  <si>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</si>
  <si>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</si>
  <si>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</si>
  <si>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</si>
  <si>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</si>
  <si>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</si>
  <si>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</si>
  <si>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</si>
  <si>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</si>
  <si>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</si>
  <si>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</si>
  <si>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</si>
  <si>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</si>
  <si>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</si>
  <si>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</si>
  <si>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</si>
  <si>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</si>
  <si>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</si>
  <si>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</si>
  <si>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</si>
  <si>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</si>
  <si>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</si>
  <si>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</si>
  <si>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</si>
  <si>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</si>
  <si>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</si>
  <si>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</si>
  <si>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</si>
  <si>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</si>
  <si>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</si>
  <si>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</si>
  <si>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</si>
  <si>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</si>
  <si>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</si>
  <si>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</si>
  <si>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</si>
  <si>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</si>
  <si>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</si>
  <si>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</si>
  <si>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</si>
  <si>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</si>
  <si>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</si>
  <si>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</si>
  <si>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</si>
  <si>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</si>
  <si>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</si>
  <si>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</si>
  <si>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</si>
  <si>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</si>
  <si>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</si>
  <si>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</si>
  <si>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</si>
  <si>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</si>
  <si>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</si>
  <si>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</si>
  <si>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</si>
  <si>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</si>
  <si>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</si>
  <si>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</si>
  <si>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</si>
  <si>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</si>
  <si>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</si>
  <si>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</si>
  <si>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</si>
  <si>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</si>
  <si>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</si>
  <si>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</si>
  <si>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</si>
  <si>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</si>
  <si>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</si>
  <si>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</si>
  <si>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</si>
  <si>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</si>
  <si>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</si>
  <si>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</si>
  <si>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</si>
  <si>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</si>
  <si>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</si>
  <si>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</si>
  <si>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</si>
  <si>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</si>
  <si>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</si>
  <si>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</si>
  <si>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</si>
  <si>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</si>
  <si>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</si>
  <si>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</si>
  <si>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</si>
  <si>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</si>
  <si>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</si>
  <si>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</si>
  <si>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</si>
  <si>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</si>
  <si>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</si>
  <si>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</si>
  <si>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</si>
  <si>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</si>
  <si>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</si>
  <si>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</si>
  <si>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</si>
  <si>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</si>
  <si>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</si>
  <si>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</si>
  <si>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</si>
  <si>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</si>
  <si>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</si>
  <si>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</si>
  <si>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</si>
  <si>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</si>
  <si>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</si>
  <si>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</si>
  <si>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</si>
  <si>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</si>
  <si>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</si>
  <si>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</si>
  <si>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</si>
  <si>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</si>
  <si>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</si>
  <si>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</si>
  <si>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</si>
  <si>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</si>
  <si>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</si>
  <si>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</si>
  <si>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</si>
  <si>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</si>
  <si>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</si>
  <si>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</si>
  <si>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</si>
  <si>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</si>
  <si>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</si>
  <si>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</si>
  <si>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</si>
  <si>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</si>
  <si>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</si>
  <si>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</si>
  <si>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</si>
  <si>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</si>
  <si>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</si>
  <si>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</si>
  <si>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</si>
  <si>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</si>
  <si>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</si>
  <si>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</si>
  <si>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</si>
  <si>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</si>
  <si>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</si>
  <si>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</si>
  <si>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</si>
  <si>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</si>
  <si>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</si>
  <si>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</si>
  <si>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</si>
  <si>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</si>
  <si>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</si>
  <si>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</si>
  <si>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</si>
  <si>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</si>
  <si>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</si>
  <si>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</si>
  <si>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</si>
  <si>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</si>
  <si>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</si>
  <si>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</si>
  <si>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</si>
  <si>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</si>
  <si>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</si>
  <si>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</si>
  <si>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</si>
  <si>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</si>
  <si>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</si>
  <si>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</si>
  <si>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</si>
  <si>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</si>
  <si>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</si>
  <si>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</si>
  <si>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</si>
  <si>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</si>
  <si>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</si>
  <si>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</si>
  <si>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</si>
  <si>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</si>
  <si>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</si>
  <si>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</si>
  <si>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</si>
  <si>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</si>
  <si>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</si>
  <si>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</si>
  <si>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</si>
  <si>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</si>
  <si>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</si>
  <si>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</si>
  <si>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</si>
  <si>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</si>
  <si>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</si>
  <si>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</si>
  <si>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</si>
  <si>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</si>
  <si>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</si>
  <si>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</si>
  <si>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</si>
  <si>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</si>
  <si>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</si>
  <si>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</si>
  <si>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</si>
  <si>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</si>
  <si>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</si>
  <si>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</si>
  <si>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</si>
  <si>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</si>
  <si>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</si>
  <si>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</si>
  <si>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</si>
  <si>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</si>
  <si>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</si>
  <si>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</si>
  <si>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</si>
  <si>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</si>
  <si>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</si>
  <si>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</si>
  <si>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</si>
  <si>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</si>
  <si>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</si>
  <si>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</si>
  <si>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</si>
  <si>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</si>
  <si>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</si>
  <si>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</si>
  <si>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</si>
  <si>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</si>
  <si>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</si>
  <si>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</si>
  <si>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</si>
  <si>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</si>
  <si>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</si>
  <si>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</si>
  <si>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</si>
  <si>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</si>
  <si>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</si>
  <si>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</si>
  <si>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</si>
  <si>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</si>
  <si>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</si>
  <si>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</si>
  <si>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</si>
  <si>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</si>
  <si>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</si>
  <si>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</si>
  <si>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</si>
  <si>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</si>
  <si>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</si>
  <si>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</si>
  <si>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</si>
  <si>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</si>
  <si>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</si>
  <si>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</si>
  <si>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</si>
  <si>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</si>
  <si>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</si>
  <si>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</si>
  <si>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</si>
  <si>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</si>
  <si>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</si>
  <si>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</si>
  <si>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</si>
  <si>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</si>
  <si>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</si>
  <si>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</si>
  <si>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</si>
  <si>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</si>
  <si>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</si>
  <si>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</si>
  <si>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</si>
  <si>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</si>
  <si>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</si>
  <si>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</si>
  <si>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</si>
  <si>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</si>
  <si>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</si>
  <si>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</si>
  <si>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</si>
  <si>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</si>
  <si>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</si>
  <si>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</si>
  <si>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</si>
  <si>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</si>
  <si>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</si>
  <si>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</si>
  <si>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</si>
  <si>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</si>
  <si>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</si>
  <si>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</si>
  <si>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</si>
  <si>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</si>
  <si>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</si>
  <si>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</si>
  <si>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</si>
  <si>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</si>
  <si>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</si>
  <si>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</si>
  <si>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</si>
  <si>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</si>
  <si>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</si>
  <si>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</si>
  <si>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</si>
  <si>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</si>
  <si>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</si>
  <si>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</si>
  <si>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</si>
  <si>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</si>
  <si>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</si>
  <si>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</si>
  <si>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</si>
  <si>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</si>
  <si>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</si>
  <si>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</si>
  <si>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</si>
  <si>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</si>
  <si>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</si>
  <si>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</si>
  <si>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</si>
  <si>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</si>
  <si>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</si>
  <si>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</si>
  <si>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</si>
  <si>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</si>
  <si>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</si>
  <si>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</si>
  <si>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</si>
  <si>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</si>
  <si>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</si>
  <si>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</si>
  <si>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</si>
  <si>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</si>
  <si>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</si>
  <si>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</si>
  <si>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</si>
  <si>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</si>
  <si>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</si>
  <si>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</si>
  <si>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</si>
  <si>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</si>
  <si>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</si>
  <si>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</si>
  <si>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</si>
  <si>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</si>
  <si>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</si>
  <si>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</si>
  <si>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</si>
  <si>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</si>
  <si>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</si>
  <si>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</si>
  <si>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</si>
  <si>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</si>
  <si>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</si>
  <si>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</si>
  <si>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</si>
  <si>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</si>
  <si>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</si>
  <si>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</si>
  <si>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</si>
  <si>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</si>
  <si>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</si>
  <si>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</si>
  <si>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</si>
  <si>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</si>
  <si>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</si>
  <si>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</si>
  <si>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</si>
  <si>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</si>
  <si>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</si>
  <si>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</si>
  <si>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</si>
  <si>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</si>
  <si>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</si>
  <si>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</si>
  <si>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</si>
  <si>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</si>
  <si>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</si>
  <si>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</si>
  <si>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</si>
  <si>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</si>
  <si>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</si>
  <si>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</si>
  <si>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</si>
  <si>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</si>
  <si>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</si>
  <si>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</si>
  <si>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</si>
  <si>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</si>
  <si>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</si>
  <si>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</si>
  <si>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</si>
  <si>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</si>
  <si>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</si>
  <si>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</si>
  <si>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</si>
  <si>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</si>
  <si>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</si>
  <si>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</si>
  <si>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</si>
  <si>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</si>
  <si>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</si>
  <si>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</si>
  <si>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</si>
  <si>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</si>
  <si>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</si>
  <si>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</si>
  <si>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</si>
  <si>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</si>
  <si>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</si>
  <si>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</si>
  <si>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</si>
  <si>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</si>
  <si>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</si>
  <si>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</si>
  <si>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</si>
  <si>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</si>
  <si>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</si>
  <si>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</si>
  <si>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</si>
  <si>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</si>
  <si>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</si>
  <si>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</si>
  <si>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</si>
  <si>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</si>
  <si>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</si>
  <si>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</si>
  <si>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</si>
  <si>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</si>
  <si>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</si>
  <si>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</si>
  <si>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</si>
  <si>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</si>
  <si>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</si>
  <si>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</si>
  <si>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</si>
  <si>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</si>
  <si>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</si>
  <si>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</si>
  <si>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</si>
  <si>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</si>
  <si>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</si>
  <si>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</si>
  <si>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</si>
  <si>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</si>
  <si>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</si>
  <si>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</si>
  <si>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</si>
  <si>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</si>
  <si>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</si>
  <si>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</si>
  <si>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</si>
  <si>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</si>
  <si>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</si>
  <si>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</si>
  <si>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</si>
  <si>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</si>
  <si>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</si>
  <si>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</si>
  <si>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</si>
  <si>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</si>
  <si>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</si>
  <si>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</si>
  <si>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</si>
  <si>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</si>
  <si>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</si>
  <si>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</si>
  <si>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</si>
  <si>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</si>
  <si>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</si>
  <si>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</si>
  <si>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</si>
  <si>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</si>
  <si>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</si>
  <si>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</si>
  <si>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</si>
  <si>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</si>
  <si>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</si>
  <si>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</si>
  <si>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</si>
  <si>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</si>
  <si>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</si>
  <si>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</si>
  <si>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</si>
  <si>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</si>
  <si>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</si>
  <si>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</si>
  <si>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</si>
  <si>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</si>
  <si>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</si>
  <si>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</si>
  <si>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</si>
  <si>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</si>
  <si>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</si>
  <si>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</si>
  <si>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</si>
  <si>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</si>
  <si>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</si>
  <si>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</si>
  <si>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</si>
  <si>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</si>
  <si>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</si>
  <si>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</si>
  <si>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</si>
  <si>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</si>
  <si>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</si>
  <si>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</si>
  <si>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</si>
  <si>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</si>
  <si>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</si>
  <si>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</si>
  <si>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</si>
  <si>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</si>
  <si>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</si>
  <si>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</si>
  <si>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</si>
  <si>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</si>
  <si>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</si>
  <si>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</si>
  <si>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</si>
  <si>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</si>
  <si>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</si>
  <si>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</si>
  <si>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</si>
  <si>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</si>
  <si>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</si>
  <si>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</si>
  <si>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</si>
  <si>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</si>
  <si>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</si>
  <si>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</si>
  <si>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</si>
  <si>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</si>
  <si>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</si>
  <si>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</si>
  <si>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</si>
  <si>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</si>
  <si>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</si>
  <si>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</si>
  <si>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</si>
  <si>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</si>
  <si>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</si>
  <si>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</si>
  <si>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</si>
  <si>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</si>
  <si>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</si>
  <si>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</si>
  <si>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</si>
  <si>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</si>
  <si>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</si>
  <si>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</si>
  <si>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</si>
  <si>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</si>
  <si>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</si>
  <si>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</si>
  <si>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</si>
  <si>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</si>
  <si>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</si>
  <si>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</si>
  <si>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</si>
  <si>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</si>
  <si>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</si>
  <si>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</si>
  <si>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</si>
  <si>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</si>
  <si>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</si>
  <si>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</si>
  <si>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</si>
  <si>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</si>
  <si>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</si>
  <si>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</si>
  <si>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</si>
  <si>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</si>
  <si>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</si>
  <si>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</si>
  <si>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</si>
  <si>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</si>
  <si>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</si>
  <si>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</si>
  <si>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</si>
  <si>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</si>
  <si>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</si>
  <si>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</si>
  <si>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</si>
  <si>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</si>
  <si>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</si>
  <si>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</si>
  <si>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</si>
  <si>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</si>
  <si>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</si>
  <si>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</si>
  <si>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</si>
  <si>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</si>
  <si>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</si>
  <si>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</si>
  <si>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</si>
  <si>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</si>
  <si>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</si>
  <si>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</si>
  <si>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</si>
  <si>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</si>
  <si>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</si>
  <si>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</si>
  <si>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</si>
  <si>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</si>
  <si>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</si>
  <si>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</si>
  <si>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</si>
  <si>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</si>
  <si>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</si>
  <si>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</si>
  <si>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</si>
  <si>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</si>
  <si>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</si>
  <si>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</si>
  <si>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</si>
  <si>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</si>
  <si>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</si>
  <si>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</si>
  <si>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</si>
  <si>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</si>
  <si>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</si>
  <si>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</si>
  <si>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</si>
  <si>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</si>
  <si>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</si>
  <si>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</si>
  <si>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</si>
  <si>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</si>
  <si>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</si>
  <si>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</si>
  <si>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</si>
  <si>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</si>
  <si>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</si>
  <si>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</si>
  <si>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</si>
  <si>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</si>
  <si>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</si>
  <si>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</si>
  <si>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</si>
  <si>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</si>
  <si>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</si>
  <si>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</si>
  <si>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</si>
  <si>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</si>
  <si>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</si>
  <si>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</si>
  <si>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</si>
  <si>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</si>
  <si>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</si>
  <si>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</si>
  <si>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</si>
  <si>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</si>
  <si>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</si>
  <si>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</si>
  <si>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</si>
  <si>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</si>
  <si>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</si>
  <si>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</si>
  <si>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</si>
  <si>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</si>
  <si>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</si>
  <si>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</si>
  <si>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</si>
  <si>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</si>
  <si>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</si>
  <si>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</si>
  <si>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</si>
  <si>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</si>
  <si>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</si>
  <si>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</si>
  <si>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</si>
  <si>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</si>
  <si>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</si>
  <si>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</si>
  <si>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</si>
  <si>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</si>
  <si>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</si>
  <si>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</si>
  <si>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</si>
  <si>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</si>
  <si>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</si>
  <si>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</si>
  <si>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</si>
  <si>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</si>
  <si>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</si>
  <si>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</si>
  <si>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</si>
  <si>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</si>
  <si>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</si>
  <si>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</si>
  <si>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</si>
  <si>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</si>
  <si>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</si>
  <si>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</si>
  <si>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</si>
  <si>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</si>
  <si>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</si>
  <si>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</si>
  <si>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</si>
  <si>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</si>
  <si>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</si>
  <si>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</si>
  <si>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</si>
  <si>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</si>
  <si>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</si>
  <si>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</si>
  <si>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</si>
  <si>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</si>
  <si>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</si>
  <si>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</si>
  <si>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</si>
  <si>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</si>
  <si>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</si>
  <si>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</si>
  <si>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</si>
  <si>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</si>
  <si>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</si>
  <si>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</si>
  <si>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</si>
  <si>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</si>
  <si>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</si>
  <si>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</si>
  <si>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</si>
  <si>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</si>
  <si>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</si>
  <si>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</si>
  <si>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</si>
  <si>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</si>
  <si>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</si>
  <si>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</si>
  <si>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</si>
  <si>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</si>
  <si>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</si>
  <si>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</si>
  <si>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</si>
  <si>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</si>
  <si>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</si>
  <si>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</si>
  <si>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</si>
  <si>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</si>
  <si>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</si>
  <si>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</si>
  <si>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</si>
  <si>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</si>
  <si>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</si>
  <si>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</si>
  <si>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</si>
  <si>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</si>
  <si>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</si>
  <si>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</si>
  <si>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</si>
  <si>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</si>
  <si>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</si>
  <si>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</si>
  <si>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</si>
  <si>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</si>
  <si>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</si>
  <si>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</si>
  <si>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</si>
  <si>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</si>
  <si>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</si>
  <si>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</si>
  <si>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</si>
  <si>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</si>
  <si>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</si>
  <si>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</si>
  <si>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</si>
  <si>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</si>
  <si>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</si>
  <si>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</si>
  <si>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</si>
  <si>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</si>
  <si>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</si>
  <si>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</si>
  <si>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</si>
  <si>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</si>
  <si>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</si>
  <si>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</si>
  <si>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</si>
  <si>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</si>
  <si>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</si>
  <si>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</si>
  <si>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</si>
  <si>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</si>
  <si>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</si>
  <si>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</si>
  <si>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</si>
  <si>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</si>
  <si>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</si>
  <si>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</si>
  <si>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</si>
  <si>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</si>
  <si>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</si>
  <si>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</si>
  <si>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</si>
  <si>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</si>
  <si>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</si>
  <si>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</si>
  <si>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</si>
  <si>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</si>
  <si>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</si>
  <si>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</si>
  <si>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</si>
  <si>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</si>
  <si>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</si>
  <si>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</si>
  <si>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</si>
  <si>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</si>
  <si>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</si>
  <si>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</si>
  <si>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</si>
  <si>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</si>
  <si>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</si>
  <si>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</si>
  <si>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</si>
  <si>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</si>
  <si>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</si>
  <si>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</si>
  <si>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</si>
  <si>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</si>
  <si>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</si>
  <si>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</si>
  <si>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</si>
  <si>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</si>
  <si>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</si>
  <si>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</si>
  <si>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</si>
  <si>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</si>
  <si>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</si>
  <si>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</si>
  <si>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</si>
  <si>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</si>
  <si>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</si>
  <si>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</si>
  <si>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</si>
  <si>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</si>
  <si>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</si>
  <si>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</si>
  <si>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</si>
  <si>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</si>
  <si>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</si>
  <si>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</si>
  <si>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</si>
  <si>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</si>
  <si>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</si>
  <si>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</si>
  <si>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</si>
  <si>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</si>
  <si>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</si>
  <si>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</si>
  <si>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</si>
  <si>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</si>
  <si>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</si>
  <si>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</si>
  <si>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</si>
  <si>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</si>
  <si>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</si>
  <si>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</si>
  <si>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</si>
  <si>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</si>
  <si>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</si>
  <si>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</si>
  <si>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</si>
  <si>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</si>
  <si>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</si>
  <si>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</si>
  <si>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</si>
  <si>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</si>
  <si>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</si>
  <si>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</si>
  <si>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</si>
  <si>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</si>
  <si>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</si>
  <si>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</si>
  <si>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</si>
  <si>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</si>
  <si>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</si>
  <si>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</si>
  <si>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</si>
  <si>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</si>
  <si>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</si>
  <si>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</si>
  <si>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</si>
  <si>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</si>
  <si>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</si>
  <si>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</si>
  <si>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</si>
  <si>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</si>
  <si>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</si>
  <si>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</si>
  <si>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</si>
  <si>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</si>
  <si>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</si>
  <si>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</si>
  <si>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</si>
  <si>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</si>
  <si>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</si>
  <si>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</si>
  <si>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</si>
  <si>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</si>
  <si>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</si>
  <si>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</si>
  <si>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</si>
  <si>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</si>
  <si>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</si>
  <si>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</si>
  <si>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</si>
  <si>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</si>
  <si>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</si>
  <si>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</si>
  <si>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</si>
  <si>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</si>
  <si>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</si>
  <si>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</si>
  <si>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</si>
  <si>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</si>
  <si>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</si>
  <si>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</si>
  <si>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</si>
  <si>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</si>
  <si>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</si>
  <si>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</si>
  <si>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</si>
  <si>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</si>
  <si>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</si>
  <si>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</si>
  <si>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</si>
  <si>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</si>
  <si>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</si>
  <si>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</si>
  <si>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</si>
  <si>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</si>
  <si>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</si>
  <si>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</si>
  <si>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</si>
  <si>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</si>
  <si>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</si>
  <si>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</si>
  <si>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</si>
  <si>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</si>
  <si>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</si>
  <si>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</si>
  <si>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</si>
  <si>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</si>
  <si>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</si>
  <si>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</si>
  <si>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</si>
  <si>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</si>
  <si>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</si>
  <si>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</si>
  <si>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</si>
  <si>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</si>
  <si>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</si>
  <si>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</si>
  <si>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</si>
  <si>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</si>
  <si>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</si>
  <si>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</si>
  <si>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</si>
  <si>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</si>
  <si>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</si>
  <si>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</si>
  <si>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</si>
  <si>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</si>
  <si>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</si>
  <si>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</si>
  <si>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</si>
  <si>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</si>
  <si>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</si>
  <si>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</si>
  <si>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</si>
  <si>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</si>
  <si>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</si>
  <si>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</si>
  <si>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</si>
  <si>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</si>
  <si>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</si>
  <si>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</si>
  <si>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</si>
  <si>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</si>
  <si>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</si>
  <si>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</si>
  <si>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</si>
  <si>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</si>
  <si>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</si>
  <si>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</si>
  <si>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</si>
  <si>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</si>
  <si>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</si>
  <si>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</si>
  <si>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</si>
  <si>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</si>
  <si>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</si>
  <si>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</si>
  <si>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</si>
  <si>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</si>
  <si>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</si>
  <si>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</si>
  <si>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</si>
  <si>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</si>
  <si>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</si>
  <si>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</si>
  <si>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</si>
  <si>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</si>
  <si>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</si>
  <si>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</si>
  <si>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</si>
  <si>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</si>
  <si>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</si>
  <si>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</si>
  <si>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</si>
  <si>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</si>
  <si>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</si>
  <si>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</si>
  <si>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</si>
  <si>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</si>
  <si>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</si>
  <si>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</si>
  <si>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</si>
  <si>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</si>
  <si>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</si>
  <si>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</si>
  <si>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</si>
  <si>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</si>
  <si>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</si>
  <si>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</si>
  <si>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</si>
  <si>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</si>
  <si>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</si>
  <si>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</si>
  <si>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</si>
  <si>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</si>
  <si>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</si>
  <si>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</si>
  <si>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</si>
  <si>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</si>
  <si>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</si>
  <si>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</si>
  <si>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</si>
  <si>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</si>
  <si>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</si>
  <si>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</si>
  <si>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</si>
  <si>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</si>
  <si>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</si>
  <si>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</si>
  <si>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</si>
  <si>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</si>
  <si>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</si>
  <si>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</si>
  <si>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</si>
  <si>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</si>
  <si>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</si>
  <si>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</si>
  <si>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</si>
  <si>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</si>
  <si>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</si>
  <si>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</si>
  <si>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</si>
  <si>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</si>
  <si>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</si>
  <si>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</si>
  <si>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</si>
  <si>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</si>
  <si>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</si>
  <si>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</si>
  <si>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</si>
  <si>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</si>
  <si>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</si>
  <si>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</si>
  <si>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</si>
  <si>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</si>
  <si>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</si>
  <si>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</si>
  <si>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</si>
  <si>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</si>
  <si>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</si>
  <si>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</si>
  <si>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</si>
  <si>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</si>
  <si>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</si>
  <si>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</si>
  <si>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</si>
  <si>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</si>
  <si>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</si>
  <si>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</si>
  <si>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</si>
  <si>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</si>
  <si>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</si>
  <si>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</si>
  <si>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</si>
  <si>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</si>
  <si>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</si>
  <si>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</si>
  <si>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</si>
  <si>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</si>
  <si>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</si>
  <si>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</si>
  <si>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</si>
  <si>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</si>
  <si>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</si>
  <si>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</si>
  <si>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</si>
  <si>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</si>
  <si>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</si>
  <si>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</si>
  <si>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</si>
  <si>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</si>
  <si>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</si>
  <si>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</si>
  <si>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</si>
  <si>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</si>
  <si>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</si>
  <si>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</si>
  <si>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</si>
  <si>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</si>
  <si>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</si>
  <si>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</si>
  <si>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</si>
  <si>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</si>
  <si>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</si>
  <si>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</si>
  <si>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</si>
  <si>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</si>
  <si>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</si>
  <si>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</si>
  <si>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</si>
  <si>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</si>
  <si>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</si>
  <si>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</si>
  <si>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</si>
  <si>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</si>
  <si>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</si>
  <si>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</si>
  <si>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</si>
  <si>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</si>
  <si>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</si>
  <si>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</si>
  <si>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</si>
  <si>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</si>
  <si>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</si>
  <si>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</si>
  <si>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</si>
  <si>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</si>
  <si>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</si>
  <si>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</si>
  <si>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</si>
  <si>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</si>
  <si>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</si>
  <si>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</si>
  <si>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</si>
  <si>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</si>
  <si>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</si>
  <si>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</si>
  <si>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</si>
  <si>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</si>
  <si>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</si>
  <si>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</si>
  <si>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</si>
  <si>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</si>
  <si>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</si>
  <si>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</si>
  <si>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</si>
  <si>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</si>
  <si>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</si>
  <si>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</si>
  <si>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</si>
  <si>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</si>
  <si>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</si>
  <si>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</si>
  <si>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</si>
  <si>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</si>
  <si>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</si>
  <si>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</si>
  <si>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</si>
  <si>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</si>
  <si>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</si>
  <si>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</si>
  <si>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</si>
  <si>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</si>
  <si>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</si>
  <si>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</si>
  <si>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</si>
  <si>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</si>
  <si>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</si>
  <si>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</si>
  <si>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</si>
  <si>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</si>
  <si>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</si>
  <si>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</si>
  <si>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</si>
  <si>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</si>
  <si>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</si>
  <si>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</si>
  <si>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</si>
  <si>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</si>
  <si>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</si>
  <si>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</si>
  <si>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</si>
  <si>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</si>
  <si>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</si>
  <si>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</si>
  <si>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</si>
  <si>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</si>
  <si>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</si>
  <si>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</si>
  <si>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</si>
  <si>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</si>
  <si>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</si>
  <si>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</si>
  <si>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</si>
  <si>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</si>
  <si>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</si>
  <si>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</si>
  <si>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</si>
  <si>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</si>
  <si>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</si>
  <si>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</si>
  <si>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</si>
  <si>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</si>
  <si>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</si>
  <si>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</si>
  <si>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</si>
  <si>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</si>
  <si>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</si>
  <si>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</si>
  <si>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</si>
  <si>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</si>
  <si>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</si>
  <si>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</si>
  <si>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</si>
  <si>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</si>
  <si>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</si>
  <si>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</si>
  <si>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</si>
  <si>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</si>
  <si>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</si>
  <si>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</si>
  <si>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</si>
  <si>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</si>
  <si>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</si>
  <si>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</si>
  <si>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</si>
  <si>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</si>
  <si>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</si>
  <si>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</si>
  <si>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</si>
  <si>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</si>
  <si>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</si>
  <si>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</si>
  <si>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</si>
  <si>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</si>
  <si>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</si>
  <si>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</si>
  <si>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</si>
  <si>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</si>
  <si>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</si>
  <si>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</si>
  <si>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</si>
  <si>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</si>
  <si>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</si>
  <si>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</si>
  <si>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</si>
  <si>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</si>
  <si>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</si>
  <si>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</si>
  <si>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</si>
  <si>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</si>
  <si>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</si>
  <si>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</si>
  <si>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</si>
  <si>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</si>
  <si>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</si>
  <si>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</si>
  <si>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</si>
  <si>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</si>
  <si>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</si>
  <si>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</si>
  <si>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</si>
  <si>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</si>
  <si>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</si>
  <si>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</si>
  <si>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</si>
  <si>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</si>
  <si>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</si>
  <si>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</si>
  <si>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</si>
  <si>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</si>
  <si>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</si>
  <si>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</si>
  <si>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</si>
  <si>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</si>
  <si>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</si>
  <si>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</si>
  <si>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</si>
  <si>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</si>
  <si>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</si>
  <si>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</si>
  <si>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</si>
  <si>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</si>
  <si>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</si>
  <si>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</si>
  <si>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</si>
  <si>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</si>
  <si>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</si>
  <si>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</si>
  <si>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</si>
  <si>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</si>
  <si>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</si>
  <si>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</si>
  <si>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</si>
  <si>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</si>
  <si>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</si>
  <si>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</si>
  <si>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</si>
  <si>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</si>
  <si>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</si>
  <si>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</si>
  <si>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</si>
  <si>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</si>
  <si>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</si>
  <si>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</si>
  <si>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</si>
  <si>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</si>
  <si>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</si>
  <si>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</si>
  <si>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</si>
  <si>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</si>
  <si>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</si>
  <si>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</si>
  <si>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</si>
  <si>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</si>
  <si>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</si>
  <si>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</si>
  <si>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</si>
  <si>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</si>
  <si>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</si>
  <si>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</si>
  <si>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</si>
  <si>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</si>
  <si>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</si>
  <si>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</si>
  <si>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</si>
  <si>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</si>
  <si>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</si>
  <si>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</si>
  <si>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</si>
  <si>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</si>
  <si>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</si>
  <si>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</si>
  <si>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</si>
  <si>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</si>
  <si>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</si>
  <si>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</si>
  <si>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</si>
  <si>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</si>
  <si>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</si>
  <si>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</si>
  <si>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</si>
  <si>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</si>
  <si>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</si>
  <si>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</si>
  <si>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</si>
  <si>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</si>
  <si>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</si>
  <si>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</si>
  <si>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</si>
  <si>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</si>
  <si>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</si>
  <si>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</si>
  <si>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</si>
  <si>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</si>
  <si>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</si>
  <si>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</si>
  <si>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</si>
  <si>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</si>
  <si>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</si>
  <si>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</si>
  <si>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</si>
  <si>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</si>
  <si>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</si>
  <si>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</si>
  <si>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</si>
  <si>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</si>
  <si>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</si>
  <si>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</si>
  <si>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</si>
  <si>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</si>
  <si>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</si>
  <si>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</si>
  <si>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</si>
  <si>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</si>
  <si>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</si>
  <si>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</si>
  <si>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</si>
  <si>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</si>
  <si>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</si>
  <si>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</si>
  <si>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</si>
  <si>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</si>
  <si>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</si>
  <si>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</si>
  <si>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</si>
  <si>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</si>
  <si>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</si>
  <si>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</si>
  <si>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</si>
  <si>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</si>
  <si>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</si>
  <si>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</si>
  <si>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</si>
  <si>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</si>
  <si>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</si>
  <si>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</si>
  <si>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</si>
  <si>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</si>
  <si>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</si>
  <si>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</si>
  <si>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</si>
  <si>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</si>
  <si>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</si>
  <si>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</si>
  <si>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</si>
  <si>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</si>
  <si>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</si>
  <si>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</si>
  <si>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</si>
  <si>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</si>
  <si>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</si>
  <si>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</si>
  <si>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</si>
  <si>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</si>
  <si>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</si>
  <si>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</si>
  <si>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</si>
  <si>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</si>
  <si>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</si>
  <si>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</si>
  <si>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</si>
  <si>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</si>
  <si>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</si>
  <si>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</si>
  <si>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</si>
  <si>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</si>
  <si>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</si>
  <si>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</si>
  <si>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</si>
  <si>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</si>
  <si>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</si>
  <si>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</si>
  <si>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</si>
  <si>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</si>
  <si>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</si>
  <si>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</si>
  <si>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</si>
  <si>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</si>
  <si>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</si>
  <si>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</si>
  <si>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</si>
  <si>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</si>
  <si>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</si>
  <si>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</si>
  <si>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</si>
  <si>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</si>
  <si>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</si>
  <si>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</si>
  <si>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</si>
  <si>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</si>
  <si>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</si>
  <si>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</si>
  <si>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</si>
  <si>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</si>
  <si>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</si>
  <si>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</si>
  <si>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</si>
  <si>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</si>
  <si>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</si>
  <si>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</si>
  <si>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</si>
  <si>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</si>
  <si>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</si>
  <si>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</si>
  <si>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</si>
  <si>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</si>
  <si>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</si>
  <si>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</si>
  <si>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</si>
  <si>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</si>
  <si>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</si>
  <si>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</si>
  <si>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</si>
  <si>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</si>
  <si>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</si>
  <si>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</si>
  <si>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</si>
  <si>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</si>
  <si>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</si>
  <si>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</si>
  <si>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</si>
  <si>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</si>
  <si>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</si>
  <si>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</si>
  <si>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</si>
  <si>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</si>
  <si>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</si>
  <si>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</si>
  <si>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</si>
  <si>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</si>
  <si>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</si>
  <si>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</si>
  <si>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</si>
  <si>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</si>
  <si>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</si>
  <si>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</si>
  <si>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</si>
  <si>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</si>
  <si>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</si>
  <si>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</si>
  <si>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</si>
  <si>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</si>
  <si>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</si>
  <si>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</si>
  <si>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</si>
  <si>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</si>
  <si>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</si>
  <si>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</si>
  <si>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</si>
  <si>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</si>
  <si>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</si>
  <si>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</si>
  <si>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</si>
  <si>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</si>
  <si>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</si>
  <si>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</si>
  <si>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</si>
  <si>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</si>
  <si>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</si>
  <si>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</si>
  <si>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</si>
  <si>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</si>
  <si>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</si>
  <si>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</si>
  <si>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</si>
  <si>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</si>
  <si>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</si>
  <si>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</si>
  <si>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</si>
  <si>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</si>
  <si>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</si>
  <si>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</si>
  <si>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</si>
  <si>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</si>
  <si>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</si>
  <si>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</si>
  <si>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</si>
  <si>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</si>
  <si>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</si>
  <si>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</si>
  <si>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</si>
  <si>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</si>
  <si>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</si>
  <si>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</si>
  <si>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</si>
  <si>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</si>
  <si>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</si>
  <si>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</si>
  <si>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</si>
  <si>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</si>
  <si>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</si>
  <si>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</si>
  <si>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</si>
  <si>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</si>
  <si>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</si>
  <si>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</si>
  <si>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</si>
  <si>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</si>
  <si>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</si>
  <si>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</si>
  <si>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</si>
  <si>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</si>
  <si>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</si>
  <si>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</si>
  <si>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</si>
  <si>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</si>
  <si>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</si>
  <si>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</si>
  <si>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</si>
  <si>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</si>
  <si>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</si>
  <si>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</si>
  <si>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</si>
  <si>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</si>
  <si>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</si>
  <si>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</si>
  <si>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</si>
  <si>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</si>
  <si>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</si>
  <si>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</si>
  <si>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</si>
  <si>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</si>
  <si>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</si>
  <si>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</si>
  <si>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</si>
  <si>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</si>
  <si>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</si>
  <si>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</si>
  <si>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</si>
  <si>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</si>
  <si>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</si>
  <si>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</si>
  <si>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</si>
  <si>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</si>
  <si>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</si>
  <si>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</si>
  <si>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</si>
  <si>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</si>
  <si>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</si>
  <si>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</si>
  <si>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</si>
  <si>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</si>
  <si>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</si>
  <si>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</si>
  <si>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</si>
  <si>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</si>
  <si>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</si>
  <si>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</si>
  <si>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</si>
  <si>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</si>
  <si>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</si>
  <si>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</si>
  <si>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</si>
  <si>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</si>
  <si>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</si>
  <si>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</si>
  <si>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</si>
  <si>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</si>
  <si>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</si>
  <si>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</si>
  <si>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</si>
  <si>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</si>
  <si>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</si>
  <si>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</si>
  <si>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</si>
  <si>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</si>
  <si>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</si>
  <si>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</si>
  <si>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</si>
  <si>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</si>
  <si>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</si>
  <si>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</si>
  <si>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</si>
  <si>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</si>
  <si>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</si>
  <si>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</si>
  <si>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</si>
  <si>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</si>
  <si>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</si>
  <si>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</si>
  <si>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</si>
  <si>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</si>
  <si>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</si>
  <si>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</si>
  <si>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</si>
  <si>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</si>
  <si>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</si>
  <si>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</si>
  <si>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</si>
  <si>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</si>
  <si>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</si>
  <si>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</si>
  <si>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</si>
  <si>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</si>
  <si>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</si>
  <si>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</si>
  <si>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</si>
  <si>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</si>
  <si>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</si>
  <si>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</si>
  <si>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</si>
  <si>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</si>
  <si>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</si>
  <si>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</si>
  <si>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</si>
  <si>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</si>
  <si>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</si>
  <si>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</si>
  <si>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</si>
  <si>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</si>
  <si>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</si>
  <si>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</si>
  <si>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</si>
  <si>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</si>
  <si>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</si>
  <si>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</si>
  <si>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</si>
  <si>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</si>
  <si>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</si>
  <si>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</si>
  <si>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</si>
  <si>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</si>
  <si>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</si>
  <si>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</si>
  <si>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</si>
  <si>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</si>
  <si>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</si>
  <si>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</si>
  <si>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</si>
  <si>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</si>
  <si>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</si>
  <si>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</si>
  <si>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</si>
  <si>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</si>
  <si>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</si>
  <si>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</si>
  <si>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</si>
  <si>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</si>
  <si>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</si>
  <si>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</si>
  <si>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</si>
  <si>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</si>
  <si>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</si>
  <si>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</si>
  <si>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</si>
  <si>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</si>
  <si>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</si>
  <si>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</si>
  <si>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</si>
  <si>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</si>
  <si>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</si>
  <si>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</si>
  <si>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</si>
  <si>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</si>
  <si>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</si>
  <si>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</si>
  <si>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</si>
  <si>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</si>
  <si>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</si>
  <si>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</si>
  <si>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</si>
  <si>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</si>
  <si>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</si>
  <si>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</si>
  <si>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</si>
  <si>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</si>
  <si>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</si>
  <si>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</si>
  <si>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</si>
  <si>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</si>
  <si>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</si>
  <si>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</si>
  <si>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</si>
  <si>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</si>
  <si>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</si>
  <si>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</si>
  <si>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</si>
  <si>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</si>
  <si>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</si>
  <si>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</si>
  <si>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</si>
  <si>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</si>
  <si>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</si>
  <si>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</si>
  <si>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</si>
  <si>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</si>
  <si>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</si>
  <si>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</si>
  <si>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</si>
  <si>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</si>
  <si>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</si>
  <si>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</si>
  <si>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</si>
  <si>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</si>
  <si>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</si>
  <si>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</si>
  <si>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</si>
  <si>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</si>
  <si>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</si>
  <si>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</si>
  <si>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</si>
  <si>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</si>
  <si>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</si>
  <si>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</si>
  <si>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</si>
  <si>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</si>
  <si>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</si>
  <si>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</si>
  <si>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</si>
  <si>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</si>
  <si>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</si>
  <si>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</si>
  <si>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</si>
  <si>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</si>
  <si>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</si>
  <si>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</si>
  <si>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</si>
  <si>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</si>
  <si>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</si>
  <si>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</si>
  <si>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</si>
  <si>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</si>
  <si>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</si>
  <si>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</si>
  <si>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</si>
  <si>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</si>
  <si>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</si>
  <si>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</si>
  <si>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</si>
  <si>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</si>
  <si>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</si>
  <si>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</si>
  <si>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</si>
  <si>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</si>
  <si>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</si>
  <si>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</si>
  <si>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</si>
  <si>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</si>
  <si>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</si>
  <si>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</si>
  <si>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</si>
  <si>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</si>
  <si>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</si>
  <si>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</si>
  <si>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</si>
  <si>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</si>
  <si>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</si>
  <si>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</si>
  <si>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</si>
  <si>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</si>
  <si>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</si>
  <si>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</si>
  <si>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</si>
  <si>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</si>
  <si>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</si>
  <si>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</si>
  <si>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</si>
  <si>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</si>
  <si>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</si>
  <si>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</si>
  <si>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</si>
  <si>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</si>
  <si>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</si>
  <si>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</si>
  <si>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</si>
  <si>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</si>
  <si>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</si>
  <si>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</si>
  <si>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</si>
  <si>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</si>
  <si>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</si>
  <si>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</si>
  <si>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</si>
  <si>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</si>
  <si>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</si>
  <si>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</si>
  <si>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</si>
  <si>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</si>
  <si>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</si>
  <si>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</si>
  <si>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</si>
  <si>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</si>
  <si>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</si>
  <si>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</si>
  <si>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</si>
  <si>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</si>
  <si>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</si>
  <si>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</si>
  <si>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</si>
  <si>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</si>
  <si>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</si>
  <si>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</si>
  <si>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</si>
  <si>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</si>
  <si>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</si>
  <si>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</si>
  <si>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</si>
  <si>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</si>
  <si>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</si>
  <si>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</si>
  <si>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</si>
  <si>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</si>
  <si>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</si>
  <si>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</si>
  <si>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</si>
  <si>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</si>
  <si>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</si>
  <si>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</si>
  <si>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</si>
  <si>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</si>
  <si>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</si>
  <si>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</si>
  <si>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</si>
  <si>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</si>
  <si>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</si>
  <si>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</si>
  <si>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</si>
  <si>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</si>
  <si>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</si>
  <si>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</si>
  <si>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</si>
  <si>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</si>
  <si>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</si>
  <si>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</si>
  <si>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</si>
  <si>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</si>
  <si>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</si>
  <si>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</si>
  <si>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</si>
  <si>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</si>
  <si>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</si>
  <si>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</si>
  <si>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</si>
  <si>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</si>
  <si>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</si>
  <si>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</si>
  <si>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</si>
  <si>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</si>
  <si>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</si>
  <si>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</si>
  <si>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</si>
  <si>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</si>
  <si>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</si>
  <si>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</si>
  <si>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</si>
  <si>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</si>
  <si>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</si>
  <si>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</si>
  <si>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</si>
  <si>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</si>
  <si>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</si>
  <si>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</si>
  <si>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</si>
  <si>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</si>
  <si>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</si>
  <si>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</si>
  <si>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</si>
  <si>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</si>
  <si>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</si>
  <si>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</si>
  <si>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</si>
  <si>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</si>
  <si>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</si>
  <si>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</si>
  <si>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</si>
  <si>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</si>
  <si>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</si>
  <si>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</si>
  <si>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</si>
  <si>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</si>
  <si>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</si>
  <si>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</si>
  <si>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</si>
  <si>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</si>
  <si>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</si>
  <si>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</si>
  <si>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</si>
  <si>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</si>
  <si>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</si>
  <si>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</si>
  <si>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</si>
  <si>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</si>
  <si>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</si>
  <si>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</si>
  <si>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</si>
  <si>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</si>
  <si>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</si>
  <si>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</si>
  <si>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</si>
  <si>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</si>
  <si>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</si>
  <si>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</si>
  <si>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</si>
  <si>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</si>
  <si>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</si>
  <si>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</si>
  <si>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</si>
  <si>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</si>
  <si>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</si>
  <si>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</si>
  <si>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</si>
  <si>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</si>
  <si>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</si>
  <si>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</si>
  <si>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</si>
  <si>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</si>
  <si>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</si>
  <si>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</si>
  <si>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</si>
  <si>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</si>
  <si>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</si>
  <si>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</si>
  <si>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</si>
  <si>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</si>
  <si>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</si>
  <si>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</si>
  <si>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</si>
  <si>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</si>
  <si>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</si>
  <si>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</si>
  <si>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</si>
  <si>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</si>
  <si>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</si>
  <si>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</si>
  <si>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</si>
  <si>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</si>
  <si>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</si>
  <si>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</si>
  <si>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</si>
  <si>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</si>
  <si>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</si>
  <si>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</si>
  <si>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</si>
  <si>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</si>
  <si>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</si>
  <si>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</si>
  <si>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</si>
  <si>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</si>
  <si>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</si>
  <si>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</si>
  <si>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</si>
  <si>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</si>
  <si>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</si>
  <si>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</si>
  <si>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</si>
  <si>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</si>
  <si>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</si>
  <si>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</si>
  <si>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</si>
  <si>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</si>
  <si>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</si>
  <si>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</si>
  <si>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</si>
  <si>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</si>
  <si>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</si>
  <si>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</si>
  <si>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</si>
  <si>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</si>
  <si>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</si>
  <si>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</si>
  <si>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</si>
  <si>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</si>
  <si>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</si>
  <si>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</si>
  <si>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</si>
  <si>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</si>
  <si>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</si>
  <si>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</si>
  <si>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</si>
  <si>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</si>
  <si>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</si>
  <si>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</si>
  <si>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</si>
  <si>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</si>
  <si>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</si>
  <si>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</si>
  <si>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</si>
  <si>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</si>
  <si>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</si>
  <si>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</si>
  <si>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</si>
  <si>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</si>
  <si>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</si>
  <si>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</si>
  <si>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</si>
  <si>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</si>
  <si>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</si>
  <si>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</si>
  <si>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</si>
  <si>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</si>
  <si>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</si>
  <si>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</si>
  <si>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</si>
  <si>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</si>
  <si>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</si>
  <si>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</si>
  <si>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</si>
  <si>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</si>
  <si>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</si>
  <si>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</si>
  <si>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</si>
  <si>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</si>
  <si>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</si>
  <si>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</si>
  <si>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</si>
  <si>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</si>
  <si>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</si>
  <si>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</si>
  <si>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</si>
  <si>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</si>
  <si>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</si>
  <si>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</si>
  <si>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</si>
  <si>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</si>
  <si>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</si>
  <si>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</si>
  <si>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</si>
  <si>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</si>
  <si>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</si>
  <si>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</si>
  <si>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</si>
  <si>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</si>
  <si>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</si>
  <si>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</si>
  <si>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</si>
  <si>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</si>
  <si>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</si>
  <si>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</si>
  <si>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</si>
  <si>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</si>
  <si>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</si>
  <si>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</si>
  <si>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</si>
  <si>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</si>
  <si>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</si>
  <si>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</si>
  <si>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</si>
  <si>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</si>
  <si>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</si>
  <si>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</si>
  <si>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</si>
  <si>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</si>
  <si>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</si>
  <si>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</si>
  <si>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</si>
  <si>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</si>
  <si>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</si>
  <si>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</si>
  <si>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</si>
  <si>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</si>
  <si>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</si>
  <si>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</si>
  <si>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</si>
  <si>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</si>
  <si>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</si>
  <si>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</si>
  <si>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</si>
  <si>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</si>
  <si>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</si>
  <si>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</si>
  <si>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</si>
  <si>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</si>
  <si>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</si>
  <si>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</si>
  <si>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</si>
  <si>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</si>
  <si>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</si>
  <si>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</si>
  <si>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</si>
  <si>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</si>
  <si>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</si>
  <si>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</si>
  <si>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</si>
  <si>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</si>
  <si>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</si>
  <si>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</si>
  <si>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</si>
  <si>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</si>
  <si>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</si>
  <si>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</si>
  <si>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</si>
  <si>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</si>
  <si>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</si>
  <si>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</si>
  <si>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</si>
  <si>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</si>
  <si>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</si>
  <si>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</si>
  <si>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</si>
  <si>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</si>
  <si>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</si>
  <si>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</si>
  <si>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</si>
  <si>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</si>
  <si>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</si>
  <si>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</si>
  <si>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</si>
  <si>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</si>
  <si>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</si>
  <si>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</si>
  <si>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</si>
  <si>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</si>
  <si>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</si>
  <si>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</si>
  <si>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</si>
  <si>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</si>
  <si>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</si>
  <si>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</si>
  <si>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</si>
  <si>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</si>
  <si>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</si>
  <si>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</si>
  <si>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</si>
  <si>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</si>
  <si>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</si>
  <si>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</si>
  <si>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</si>
  <si>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</si>
  <si>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</si>
  <si>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</si>
  <si>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</si>
  <si>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</si>
  <si>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</si>
  <si>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</si>
  <si>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</si>
  <si>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</si>
  <si>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</si>
  <si>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</si>
  <si>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</si>
  <si>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</si>
  <si>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</si>
  <si>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</si>
  <si>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</si>
  <si>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</si>
  <si>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</si>
  <si>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</si>
  <si>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</si>
  <si>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</si>
  <si>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</si>
  <si>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</si>
  <si>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</si>
  <si>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</si>
  <si>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</si>
  <si>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</si>
  <si>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</si>
  <si>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</si>
  <si>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</si>
  <si>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</si>
  <si>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</si>
  <si>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</si>
  <si>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</si>
  <si>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</si>
  <si>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</si>
  <si>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</si>
  <si>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</si>
  <si>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</si>
  <si>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</si>
  <si>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</si>
  <si>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</si>
  <si>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</si>
  <si>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</si>
  <si>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</si>
  <si>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</si>
  <si>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</si>
  <si>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</si>
  <si>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</si>
  <si>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</si>
  <si>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</si>
  <si>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</si>
  <si>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</si>
  <si>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</si>
  <si>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</si>
  <si>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</si>
  <si>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</si>
  <si>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</si>
  <si>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</si>
  <si>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</si>
  <si>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</si>
  <si>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</si>
  <si>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</si>
  <si>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</si>
  <si>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</si>
  <si>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</si>
  <si>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</si>
  <si>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</si>
  <si>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</si>
  <si>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</si>
  <si>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</si>
  <si>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</si>
  <si>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</si>
  <si>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</si>
  <si>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</si>
  <si>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</si>
  <si>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</si>
  <si>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</si>
  <si>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</si>
  <si>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</si>
  <si>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</si>
  <si>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</si>
  <si>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</si>
  <si>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</si>
  <si>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</si>
  <si>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</si>
  <si>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</si>
  <si>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</si>
  <si>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</si>
  <si>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</si>
  <si>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</si>
  <si>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</si>
  <si>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</si>
  <si>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</si>
  <si>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</si>
  <si>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</si>
  <si>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</si>
  <si>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</si>
  <si>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</si>
  <si>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</si>
  <si>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</si>
  <si>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</si>
  <si>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</si>
  <si>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</si>
  <si>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</si>
  <si>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</si>
  <si>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</si>
  <si>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</si>
  <si>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</si>
  <si>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</si>
  <si>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</si>
  <si>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</si>
  <si>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</si>
  <si>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</si>
  <si>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</si>
  <si>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</si>
  <si>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</si>
  <si>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</si>
  <si>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</si>
  <si>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</si>
  <si>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</si>
  <si>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</si>
  <si>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</si>
  <si>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</si>
  <si>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</si>
  <si>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</si>
  <si>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</si>
  <si>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</si>
  <si>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</si>
  <si>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</si>
  <si>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</si>
  <si>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</si>
  <si>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</si>
  <si>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</si>
  <si>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</si>
  <si>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</si>
  <si>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</si>
  <si>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</si>
  <si>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</si>
  <si>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</si>
  <si>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</si>
  <si>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</si>
  <si>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</si>
  <si>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</si>
  <si>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</si>
  <si>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</si>
  <si>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</si>
  <si>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</si>
  <si>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</si>
  <si>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</si>
  <si>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</si>
  <si>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</si>
  <si>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</si>
  <si>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</si>
  <si>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</si>
  <si>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</si>
  <si>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</si>
  <si>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</si>
  <si>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</si>
  <si>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</si>
  <si>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</si>
  <si>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</si>
  <si>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</si>
  <si>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</si>
  <si>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</si>
  <si>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</si>
  <si>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</si>
  <si>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</si>
  <si>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</si>
  <si>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</si>
  <si>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</si>
  <si>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</si>
  <si>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</si>
  <si>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</si>
  <si>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</si>
  <si>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</si>
  <si>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</si>
  <si>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</si>
  <si>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</si>
  <si>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</si>
  <si>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</si>
  <si>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</si>
  <si>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</si>
  <si>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</si>
  <si>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</si>
  <si>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</si>
  <si>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</si>
  <si>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</si>
  <si>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</si>
  <si>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</si>
  <si>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</si>
  <si>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</si>
  <si>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</si>
  <si>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</si>
  <si>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</si>
  <si>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</si>
  <si>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</si>
  <si>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</si>
  <si>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</si>
  <si>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</si>
  <si>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</si>
  <si>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</si>
  <si>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</si>
  <si>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</si>
  <si>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</si>
  <si>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</si>
  <si>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</si>
  <si>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</si>
  <si>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</si>
  <si>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</si>
  <si>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</si>
  <si>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</si>
  <si>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</si>
  <si>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</si>
  <si>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</si>
  <si>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</si>
  <si>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</si>
  <si>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</si>
  <si>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</si>
  <si>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</si>
  <si>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</si>
  <si>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</si>
  <si>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</si>
  <si>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</si>
  <si>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</si>
  <si>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</si>
  <si>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</si>
  <si>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</si>
  <si>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</si>
  <si>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</si>
  <si>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</si>
  <si>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</si>
  <si>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</si>
  <si>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</si>
  <si>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</si>
  <si>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</si>
  <si>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</si>
  <si>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</si>
  <si>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</si>
  <si>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</si>
  <si>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</si>
  <si>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</si>
  <si>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</si>
  <si>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</si>
  <si>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</si>
  <si>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</si>
  <si>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</si>
  <si>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</si>
  <si>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</si>
  <si>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</si>
  <si>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</si>
  <si>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</si>
  <si>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</si>
  <si>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</si>
  <si>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</si>
  <si>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</si>
  <si>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</si>
  <si>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</si>
  <si>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</si>
  <si>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</si>
  <si>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</si>
  <si>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</si>
  <si>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</si>
  <si>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</si>
  <si>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</si>
  <si>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</si>
  <si>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</si>
  <si>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</si>
  <si>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</si>
  <si>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</si>
  <si>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</si>
  <si>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</si>
  <si>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</si>
  <si>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</si>
  <si>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</si>
  <si>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</si>
  <si>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</si>
  <si>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</si>
  <si>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</si>
  <si>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</si>
  <si>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</si>
  <si>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</si>
  <si>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</si>
  <si>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</si>
  <si>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</si>
  <si>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</si>
  <si>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</si>
  <si>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</si>
  <si>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</si>
  <si>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</si>
  <si>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</si>
  <si>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</si>
  <si>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</si>
  <si>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</si>
  <si>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</si>
  <si>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</si>
  <si>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</si>
  <si>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</si>
  <si>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</si>
  <si>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</si>
  <si>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</si>
  <si>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</si>
  <si>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</si>
  <si>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</si>
  <si>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</si>
  <si>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</si>
  <si>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</si>
  <si>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</si>
  <si>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</si>
  <si>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</si>
  <si>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</si>
  <si>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</si>
  <si>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</si>
  <si>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</si>
  <si>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</si>
  <si>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</si>
  <si>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</si>
  <si>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</si>
  <si>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</si>
  <si>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</si>
  <si>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</si>
  <si>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</si>
  <si>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</si>
  <si>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</si>
  <si>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</si>
  <si>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</si>
  <si>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</si>
  <si>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</si>
  <si>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</si>
  <si>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</si>
  <si>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</si>
  <si>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</si>
  <si>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</si>
  <si>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</si>
  <si>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</si>
  <si>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</si>
  <si>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</si>
  <si>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</si>
  <si>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</si>
  <si>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</si>
  <si>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</si>
  <si>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</si>
  <si>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</si>
  <si>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</si>
  <si>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</si>
  <si>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</si>
  <si>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</si>
  <si>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</si>
  <si>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</si>
  <si>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</si>
  <si>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</si>
  <si>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</si>
  <si>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</si>
  <si>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</si>
  <si>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</si>
  <si>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</si>
  <si>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</si>
  <si>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</si>
  <si>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</si>
  <si>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</si>
  <si>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</si>
  <si>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</si>
  <si>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</si>
  <si>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</si>
  <si>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</si>
  <si>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</si>
  <si>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</si>
  <si>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</si>
  <si>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</si>
  <si>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</si>
  <si>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</si>
  <si>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</si>
  <si>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</si>
  <si>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</si>
  <si>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</si>
  <si>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</si>
  <si>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</si>
  <si>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</si>
  <si>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</si>
  <si>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</si>
  <si>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</si>
  <si>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</si>
  <si>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</si>
  <si>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</si>
  <si>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</si>
  <si>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</si>
  <si>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</si>
  <si>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</si>
  <si>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</si>
  <si>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</si>
  <si>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</si>
  <si>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</si>
  <si>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</si>
  <si>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</si>
  <si>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</si>
  <si>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</si>
  <si>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</si>
  <si>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</si>
  <si>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</si>
  <si>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</si>
  <si>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</si>
  <si>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</si>
  <si>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</si>
  <si>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</si>
  <si>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</si>
  <si>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</si>
  <si>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</si>
  <si>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</si>
  <si>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</si>
  <si>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</si>
  <si>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</si>
  <si>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</si>
  <si>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</si>
  <si>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</si>
  <si>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</si>
  <si>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</si>
  <si>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</si>
  <si>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</si>
  <si>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</si>
  <si>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</si>
  <si>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</si>
  <si>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</si>
  <si>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</si>
  <si>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</si>
  <si>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</si>
  <si>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</si>
  <si>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</si>
  <si>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</si>
  <si>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</si>
  <si>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</si>
  <si>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</si>
  <si>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</si>
  <si>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</si>
  <si>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</si>
  <si>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</si>
  <si>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</si>
  <si>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</si>
  <si>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</si>
  <si>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</si>
  <si>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</si>
  <si>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</si>
  <si>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</si>
  <si>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</si>
  <si>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</si>
  <si>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</si>
  <si>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</si>
  <si>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</si>
  <si>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</si>
  <si>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</si>
  <si>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</si>
  <si>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</si>
  <si>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</si>
  <si>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</si>
  <si>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</si>
  <si>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</si>
  <si>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</si>
  <si>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</si>
  <si>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</si>
  <si>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</si>
  <si>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</si>
  <si>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</si>
  <si>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</si>
  <si>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</si>
  <si>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</si>
  <si>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</si>
  <si>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</si>
  <si>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</si>
  <si>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</si>
  <si>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</si>
  <si>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</si>
  <si>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</si>
  <si>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</si>
  <si>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</si>
  <si>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</si>
  <si>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</si>
  <si>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</si>
  <si>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</si>
  <si>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</si>
  <si>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</si>
  <si>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</si>
  <si>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</si>
  <si>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</si>
  <si>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</si>
  <si>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</si>
  <si>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</si>
  <si>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</si>
  <si>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</si>
  <si>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</si>
  <si>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</si>
  <si>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</si>
  <si>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</si>
  <si>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</si>
  <si>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</si>
  <si>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</si>
  <si>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</si>
  <si>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</si>
  <si>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</si>
  <si>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</si>
  <si>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</si>
  <si>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</si>
  <si>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</si>
  <si>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</si>
  <si>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</si>
  <si>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</si>
  <si>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</si>
  <si>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</si>
  <si>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</si>
  <si>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</si>
  <si>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</si>
  <si>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</si>
  <si>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</si>
  <si>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</si>
  <si>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</si>
  <si>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</si>
  <si>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</si>
  <si>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</si>
  <si>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</si>
  <si>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</si>
  <si>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</si>
  <si>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</si>
  <si>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</si>
  <si>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</si>
  <si>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</si>
  <si>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</si>
  <si>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</si>
  <si>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</si>
  <si>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</si>
  <si>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</si>
  <si>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</si>
  <si>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</si>
  <si>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</si>
  <si>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</si>
  <si>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</si>
  <si>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</si>
  <si>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</si>
  <si>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</si>
  <si>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</si>
  <si>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</si>
  <si>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</si>
  <si>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</si>
  <si>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</si>
  <si>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</si>
  <si>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</si>
  <si>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</si>
  <si>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</si>
  <si>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</si>
  <si>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</si>
  <si>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</si>
  <si>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</si>
  <si>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</si>
  <si>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</si>
  <si>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</si>
  <si>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</si>
  <si>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</si>
  <si>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</si>
  <si>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</si>
  <si>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</si>
  <si>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</si>
  <si>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</si>
  <si>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</si>
  <si>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</si>
  <si>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</si>
  <si>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</si>
  <si>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</si>
  <si>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</si>
  <si>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</si>
  <si>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</si>
  <si>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</si>
  <si>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</si>
  <si>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</si>
  <si>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</si>
  <si>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</si>
  <si>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</si>
  <si>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</si>
  <si>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</si>
  <si>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</si>
  <si>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</si>
  <si>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</si>
  <si>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</si>
  <si>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</si>
  <si>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</si>
  <si>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</si>
  <si>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</si>
  <si>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</si>
  <si>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</si>
  <si>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</si>
  <si>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</si>
  <si>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</si>
  <si>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</si>
  <si>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</si>
  <si>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</si>
  <si>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</si>
  <si>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</si>
  <si>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</si>
  <si>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</si>
  <si>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</si>
  <si>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</si>
  <si>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</si>
  <si>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</si>
  <si>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</si>
  <si>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</si>
  <si>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</si>
  <si>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</si>
  <si>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</si>
  <si>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</si>
  <si>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</si>
  <si>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</si>
  <si>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</si>
  <si>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</si>
  <si>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</si>
  <si>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</si>
  <si>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</si>
  <si>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</si>
  <si>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</si>
  <si>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</si>
  <si>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</si>
  <si>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</si>
  <si>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</si>
  <si>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</si>
  <si>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</si>
  <si>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</si>
  <si>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</si>
  <si>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</si>
  <si>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</si>
  <si>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</si>
  <si>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</si>
  <si>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</si>
  <si>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</si>
  <si>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</si>
  <si>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</si>
  <si>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</si>
  <si>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</si>
  <si>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</si>
  <si>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</si>
  <si>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</si>
  <si>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</si>
  <si>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</si>
  <si>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</si>
  <si>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</si>
  <si>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</si>
  <si>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</si>
  <si>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</si>
  <si>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</si>
  <si>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</si>
  <si>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</si>
  <si>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</si>
  <si>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</si>
  <si>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</si>
  <si>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</si>
  <si>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</si>
  <si>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</si>
  <si>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</si>
  <si>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</si>
  <si>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</si>
  <si>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</si>
  <si>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</si>
  <si>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</si>
  <si>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</si>
  <si>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</si>
  <si>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</si>
  <si>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</si>
  <si>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</si>
  <si>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</si>
  <si>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</si>
  <si>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</si>
  <si>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</si>
  <si>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</si>
  <si>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</si>
  <si>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</si>
  <si>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</si>
  <si>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</si>
  <si>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</si>
  <si>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</si>
  <si>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</si>
  <si>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</si>
  <si>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</si>
  <si>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</si>
  <si>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</si>
  <si>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</si>
  <si>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</si>
  <si>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</si>
  <si>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</si>
  <si>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</si>
  <si>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</si>
  <si>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</si>
  <si>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</si>
  <si>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</si>
  <si>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</si>
  <si>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</si>
  <si>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</si>
  <si>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</si>
  <si>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</si>
  <si>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</si>
  <si>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</si>
  <si>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</si>
  <si>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</si>
  <si>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</si>
  <si>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</si>
  <si>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</si>
  <si>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</si>
  <si>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</si>
  <si>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</si>
  <si>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</si>
  <si>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</si>
  <si>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</si>
  <si>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</si>
  <si>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</si>
  <si>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</si>
  <si>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</si>
  <si>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</si>
  <si>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</si>
  <si>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</si>
  <si>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</si>
  <si>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</si>
  <si>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</si>
  <si>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</si>
  <si>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</si>
  <si>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</si>
  <si>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</si>
  <si>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</si>
  <si>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</si>
  <si>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</si>
  <si>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</si>
  <si>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</si>
  <si>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</si>
  <si>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</si>
  <si>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</si>
  <si>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</si>
  <si>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</si>
  <si>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</si>
  <si>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</si>
  <si>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</si>
  <si>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</si>
  <si>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</si>
  <si>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</si>
  <si>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</si>
  <si>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</si>
  <si>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</si>
  <si>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</si>
  <si>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</si>
  <si>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</si>
  <si>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</si>
  <si>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</si>
  <si>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</si>
  <si>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</si>
  <si>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</si>
  <si>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</si>
  <si>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</si>
  <si>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</si>
  <si>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</si>
  <si>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</si>
  <si>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</si>
  <si>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</si>
  <si>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</si>
  <si>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</si>
  <si>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</si>
  <si>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</si>
  <si>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</si>
  <si>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</si>
  <si>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</si>
  <si>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</si>
  <si>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</si>
  <si>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</si>
  <si>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</si>
  <si>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</si>
  <si>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</si>
  <si>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</si>
  <si>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</si>
  <si>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</si>
  <si>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</si>
  <si>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</si>
  <si>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</si>
  <si>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</si>
  <si>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</si>
  <si>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</si>
  <si>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</si>
  <si>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</si>
  <si>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</si>
  <si>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</si>
  <si>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</si>
  <si>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</si>
  <si>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</si>
  <si>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</si>
  <si>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</si>
  <si>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</si>
  <si>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</si>
  <si>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</si>
  <si>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</si>
  <si>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</si>
  <si>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</si>
  <si>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</si>
  <si>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</si>
  <si>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</si>
  <si>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</si>
  <si>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</si>
  <si>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</si>
  <si>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</si>
  <si>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</si>
  <si>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</si>
  <si>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</si>
  <si>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</si>
  <si>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</si>
  <si>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</si>
  <si>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</si>
  <si>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</si>
  <si>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</si>
  <si>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</si>
  <si>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</si>
  <si>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</si>
  <si>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</si>
  <si>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</si>
  <si>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</si>
  <si>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</si>
  <si>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</si>
  <si>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</si>
  <si>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</si>
  <si>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</si>
  <si>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</si>
  <si>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</si>
  <si>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</si>
  <si>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</si>
  <si>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</si>
  <si>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</si>
  <si>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</si>
  <si>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</si>
  <si>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</si>
  <si>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</si>
  <si>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</si>
  <si>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</si>
  <si>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</si>
  <si>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</si>
  <si>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</si>
  <si>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</si>
  <si>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</si>
  <si>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</si>
  <si>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</si>
  <si>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</si>
  <si>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</si>
  <si>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</si>
  <si>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</si>
  <si>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</si>
  <si>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</si>
  <si>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</si>
  <si>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</si>
  <si>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</si>
  <si>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</si>
  <si>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</si>
  <si>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</si>
  <si>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</si>
  <si>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</si>
  <si>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</si>
  <si>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</si>
  <si>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</si>
  <si>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</si>
  <si>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</si>
  <si>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</si>
  <si>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</si>
  <si>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</si>
  <si>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</si>
  <si>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</si>
  <si>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</si>
  <si>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</si>
  <si>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</si>
  <si>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</si>
  <si>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</si>
  <si>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</si>
  <si>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</si>
  <si>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</si>
  <si>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</si>
  <si>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</si>
  <si>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</si>
  <si>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</si>
  <si>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</si>
  <si>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</si>
  <si>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</si>
  <si>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</si>
  <si>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</si>
  <si>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</si>
  <si>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</si>
  <si>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</si>
  <si>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</si>
  <si>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</si>
  <si>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</si>
  <si>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</si>
  <si>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</si>
  <si>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</si>
  <si>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</si>
  <si>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</si>
  <si>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</si>
  <si>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</si>
  <si>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</si>
  <si>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</si>
  <si>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</si>
  <si>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</si>
  <si>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</si>
  <si>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</si>
  <si>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</si>
  <si>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</si>
  <si>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</si>
  <si>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</si>
  <si>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</si>
  <si>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</si>
  <si>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</si>
  <si>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</si>
  <si>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</si>
  <si>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</si>
  <si>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</si>
  <si>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</si>
  <si>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</si>
  <si>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</si>
  <si>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</si>
  <si>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</si>
  <si>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</si>
  <si>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</si>
  <si>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</si>
  <si>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</si>
  <si>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</si>
  <si>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</si>
  <si>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</si>
  <si>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</si>
  <si>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</si>
  <si>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</si>
  <si>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</si>
  <si>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</si>
  <si>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</si>
  <si>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</si>
  <si>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</si>
  <si>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</si>
  <si>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</si>
  <si>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</si>
  <si>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</si>
  <si>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</si>
  <si>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</si>
  <si>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</si>
  <si>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</si>
  <si>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</si>
  <si>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</si>
  <si>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</si>
  <si>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</si>
  <si>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</si>
  <si>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</si>
  <si>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</si>
  <si>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</si>
  <si>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</si>
  <si>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</si>
  <si>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</si>
  <si>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</si>
  <si>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</si>
  <si>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</si>
  <si>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</si>
  <si>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</si>
  <si>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</si>
  <si>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</si>
  <si>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</si>
  <si>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</si>
  <si>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</si>
  <si>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</si>
  <si>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</si>
  <si>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</si>
  <si>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</si>
  <si>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</si>
  <si>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</si>
  <si>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</si>
  <si>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</si>
  <si>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</si>
  <si>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</si>
  <si>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</si>
  <si>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</si>
  <si>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</si>
  <si>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</si>
  <si>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</si>
  <si>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</si>
  <si>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</si>
  <si>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</si>
  <si>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</si>
  <si>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</si>
  <si>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</si>
  <si>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</si>
  <si>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</si>
  <si>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</si>
  <si>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</si>
  <si>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</si>
  <si>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</si>
  <si>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</si>
  <si>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</si>
  <si>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</si>
  <si>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</si>
  <si>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</si>
  <si>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</si>
  <si>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</si>
  <si>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</si>
  <si>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</si>
  <si>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</si>
  <si>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</si>
  <si>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</si>
  <si>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</si>
  <si>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</si>
  <si>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</si>
  <si>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</si>
  <si>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</si>
  <si>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</si>
  <si>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</si>
  <si>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</si>
  <si>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</si>
  <si>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</si>
  <si>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</si>
  <si>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</si>
  <si>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</si>
  <si>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</si>
  <si>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</si>
  <si>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</si>
  <si>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</si>
  <si>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</si>
  <si>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</si>
  <si>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</si>
  <si>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</si>
  <si>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</si>
  <si>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</si>
  <si>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</si>
  <si>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</si>
  <si>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</si>
  <si>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</si>
  <si>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</si>
  <si>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</si>
  <si>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</si>
  <si>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</si>
  <si>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</si>
  <si>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</si>
  <si>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</si>
  <si>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</si>
  <si>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</si>
  <si>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</si>
  <si>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</si>
  <si>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</si>
  <si>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</si>
  <si>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</si>
  <si>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</si>
  <si>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</si>
  <si>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</si>
  <si>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</si>
  <si>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</si>
  <si>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</si>
  <si>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</si>
  <si>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</si>
  <si>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</si>
  <si>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</si>
  <si>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</si>
  <si>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</si>
  <si>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</si>
  <si>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</si>
  <si>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</si>
  <si>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</si>
  <si>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</si>
  <si>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</si>
  <si>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</si>
  <si>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</si>
  <si>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</si>
  <si>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</si>
  <si>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</si>
  <si>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</si>
  <si>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</si>
  <si>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</si>
  <si>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</si>
  <si>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</si>
  <si>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</si>
  <si>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</si>
  <si>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</si>
  <si>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</si>
  <si>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</si>
  <si>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</si>
  <si>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</si>
  <si>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</si>
  <si>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</si>
  <si>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</si>
  <si>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</si>
  <si>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</si>
  <si>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</si>
  <si>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</si>
  <si>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</si>
  <si>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</si>
  <si>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</si>
  <si>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</si>
  <si>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</si>
  <si>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</si>
  <si>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</si>
  <si>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</si>
  <si>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</si>
  <si>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</si>
  <si>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</si>
  <si>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</si>
  <si>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</si>
  <si>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</si>
  <si>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</si>
  <si>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</si>
  <si>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</si>
  <si>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</si>
  <si>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</si>
  <si>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</si>
  <si>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</si>
  <si>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</si>
  <si>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</si>
  <si>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</si>
  <si>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</si>
  <si>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</si>
  <si>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</si>
  <si>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</si>
  <si>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</si>
  <si>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</si>
  <si>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</si>
  <si>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</si>
  <si>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</si>
  <si>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</si>
  <si>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</si>
  <si>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</si>
  <si>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</si>
  <si>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</si>
  <si>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</si>
  <si>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</si>
  <si>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</si>
  <si>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</si>
  <si>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</si>
  <si>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</si>
  <si>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</si>
  <si>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</si>
  <si>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</si>
  <si>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</si>
  <si>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</si>
  <si>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</si>
  <si>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</si>
  <si>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</si>
  <si>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</si>
  <si>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</si>
  <si>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</si>
  <si>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</si>
  <si>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</si>
  <si>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</si>
  <si>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</si>
  <si>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</si>
  <si>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</si>
  <si>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</si>
  <si>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</si>
  <si>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</si>
  <si>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</si>
  <si>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</si>
  <si>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</si>
  <si>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</si>
  <si>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</si>
  <si>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</si>
  <si>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</si>
  <si>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</si>
  <si>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</si>
  <si>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</si>
  <si>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</si>
  <si>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</si>
  <si>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</si>
  <si>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</si>
  <si>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</si>
  <si>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</si>
  <si>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</si>
  <si>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</si>
  <si>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</si>
  <si>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</si>
  <si>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</si>
  <si>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</si>
  <si>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</si>
  <si>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</si>
  <si>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</si>
  <si>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</si>
  <si>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</si>
  <si>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</si>
  <si>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</si>
  <si>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</si>
  <si>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</si>
  <si>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</si>
  <si>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</si>
  <si>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</si>
  <si>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</si>
  <si>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</si>
  <si>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</si>
  <si>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</si>
  <si>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</si>
  <si>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</si>
  <si>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</si>
  <si>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</si>
  <si>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</si>
  <si>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</si>
  <si>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</si>
  <si>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</si>
  <si>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</si>
  <si>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</si>
  <si>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</si>
  <si>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</si>
  <si>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</si>
  <si>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</si>
  <si>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</si>
  <si>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</si>
  <si>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</si>
  <si>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</si>
  <si>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</si>
  <si>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</si>
  <si>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</si>
  <si>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</si>
  <si>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</si>
  <si>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</si>
  <si>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</si>
  <si>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</si>
  <si>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</si>
  <si>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</si>
  <si>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</si>
  <si>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</si>
  <si>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</si>
  <si>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</si>
  <si>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</si>
  <si>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</si>
  <si>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</si>
  <si>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</si>
  <si>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</si>
  <si>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</si>
  <si>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</si>
  <si>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</si>
  <si>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</si>
  <si>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</si>
  <si>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</si>
  <si>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</si>
  <si>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</si>
  <si>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</si>
  <si>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</si>
  <si>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</si>
  <si>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</si>
  <si>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</si>
  <si>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</si>
  <si>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</si>
  <si>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</si>
  <si>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</si>
  <si>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</si>
  <si>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</si>
  <si>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</si>
  <si>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</si>
  <si>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</si>
  <si>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</si>
  <si>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</si>
  <si>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</si>
  <si>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</si>
  <si>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</si>
  <si>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</si>
  <si>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</si>
  <si>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</si>
  <si>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</si>
  <si>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</si>
  <si>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</si>
  <si>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</si>
  <si>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</si>
  <si>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</si>
  <si>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</si>
  <si>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</si>
  <si>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</si>
  <si>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</si>
  <si>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</si>
  <si>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</si>
  <si>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</si>
  <si>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</si>
  <si>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</si>
  <si>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</si>
  <si>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</si>
  <si>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</si>
  <si>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</si>
  <si>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</si>
  <si>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</si>
  <si>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</si>
  <si>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</si>
  <si>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</si>
  <si>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</si>
  <si>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</si>
  <si>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</si>
  <si>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</si>
  <si>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</si>
  <si>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</si>
  <si>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</si>
  <si>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</si>
  <si>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</si>
  <si>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</si>
  <si>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</si>
  <si>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</si>
  <si>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</si>
  <si>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</si>
  <si>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</si>
  <si>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</si>
  <si>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</si>
  <si>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</si>
  <si>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</si>
  <si>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</si>
  <si>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</si>
  <si>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</si>
  <si>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</si>
  <si>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</si>
  <si>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</si>
  <si>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</si>
  <si>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</si>
  <si>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</si>
  <si>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</si>
  <si>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</si>
  <si>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</si>
  <si>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</si>
  <si>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</si>
  <si>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</si>
  <si>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</si>
  <si>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</si>
  <si>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</si>
  <si>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</si>
  <si>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</si>
  <si>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</si>
  <si>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</si>
  <si>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</si>
  <si>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</si>
  <si>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</si>
  <si>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</si>
  <si>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</si>
  <si>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</si>
  <si>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</si>
  <si>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</si>
  <si>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</si>
  <si>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</si>
  <si>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</si>
  <si>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</si>
  <si>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</si>
  <si>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</si>
  <si>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</si>
  <si>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</si>
  <si>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</si>
  <si>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</si>
  <si>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</si>
  <si>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</si>
  <si>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</si>
  <si>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</si>
  <si>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</si>
  <si>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</si>
  <si>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</si>
  <si>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</si>
  <si>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</si>
  <si>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</si>
  <si>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</si>
  <si>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</si>
  <si>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</si>
  <si>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</si>
  <si>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</si>
  <si>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</si>
  <si>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</si>
  <si>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</si>
  <si>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</si>
  <si>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</si>
  <si>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</si>
  <si>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</si>
  <si>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</si>
  <si>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</si>
  <si>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</si>
  <si>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</si>
  <si>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</si>
  <si>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</si>
  <si>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</si>
  <si>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</si>
  <si>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</si>
  <si>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</si>
  <si>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</si>
  <si>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</si>
  <si>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</si>
  <si>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</si>
  <si>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</si>
  <si>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</si>
  <si>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</si>
  <si>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</si>
  <si>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</si>
  <si>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</si>
  <si>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</si>
  <si>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</si>
  <si>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</si>
  <si>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</si>
  <si>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</si>
  <si>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</si>
  <si>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</si>
  <si>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</si>
  <si>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</si>
  <si>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</si>
  <si>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</si>
  <si>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</si>
  <si>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</si>
  <si>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</si>
  <si>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</si>
  <si>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</si>
  <si>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</si>
  <si>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</si>
  <si>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</si>
  <si>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</si>
  <si>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</si>
  <si>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</si>
  <si>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</si>
  <si>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</si>
  <si>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</si>
  <si>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</si>
  <si>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</si>
  <si>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</si>
  <si>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</si>
  <si>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</si>
  <si>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</si>
  <si>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</si>
  <si>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</si>
  <si>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</si>
  <si>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</si>
  <si>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</si>
  <si>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</si>
  <si>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</si>
  <si>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</si>
  <si>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</si>
  <si>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</si>
  <si>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</si>
  <si>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</si>
  <si>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</si>
  <si>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</si>
  <si>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</si>
  <si>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</si>
  <si>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</si>
  <si>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</si>
  <si>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</si>
  <si>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</si>
  <si>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</si>
  <si>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</si>
  <si>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</si>
  <si>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</si>
  <si>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</si>
  <si>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</si>
  <si>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</si>
  <si>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</si>
  <si>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</si>
  <si>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</si>
  <si>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</si>
  <si>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</si>
  <si>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</si>
  <si>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</si>
  <si>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</si>
  <si>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</si>
  <si>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</si>
  <si>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</si>
  <si>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</si>
  <si>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</si>
  <si>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</si>
  <si>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</si>
  <si>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</si>
  <si>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</si>
  <si>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</si>
  <si>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</si>
  <si>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</si>
  <si>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</si>
  <si>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</si>
  <si>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</si>
  <si>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</si>
  <si>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</si>
  <si>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</si>
  <si>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</si>
  <si>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</si>
  <si>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</si>
  <si>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</si>
  <si>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</si>
  <si>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</si>
  <si>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</si>
  <si>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</si>
  <si>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</si>
  <si>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</si>
  <si>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</si>
  <si>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</si>
  <si>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</si>
  <si>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</si>
  <si>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</si>
  <si>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</si>
  <si>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</si>
  <si>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</si>
  <si>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</si>
  <si>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</si>
  <si>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</si>
  <si>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</si>
  <si>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</si>
  <si>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</si>
  <si>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</si>
  <si>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</si>
  <si>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</si>
  <si>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</si>
  <si>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</si>
  <si>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</si>
  <si>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</si>
  <si>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</si>
  <si>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</si>
  <si>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</si>
  <si>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</si>
  <si>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</si>
  <si>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</si>
  <si>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</si>
  <si>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</si>
  <si>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</si>
  <si>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</si>
  <si>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</si>
  <si>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</si>
  <si>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</si>
  <si>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</si>
  <si>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</si>
  <si>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</si>
  <si>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</si>
  <si>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</si>
  <si>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</si>
  <si>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</si>
  <si>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</si>
  <si>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</si>
  <si>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</si>
  <si>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</si>
  <si>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</si>
  <si>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</si>
  <si>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</si>
  <si>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</si>
  <si>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</si>
  <si>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</si>
  <si>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</si>
  <si>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</si>
  <si>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</si>
  <si>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</si>
  <si>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</si>
  <si>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</si>
  <si>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</si>
  <si>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</si>
  <si>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</si>
  <si>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</si>
  <si>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</si>
  <si>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</si>
  <si>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</si>
  <si>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</si>
  <si>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</si>
  <si>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</si>
  <si>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</si>
  <si>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</si>
  <si>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</si>
  <si>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</si>
  <si>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</si>
  <si>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</si>
  <si>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</si>
  <si>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</si>
  <si>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</si>
  <si>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</si>
  <si>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</si>
  <si>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</si>
  <si>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</si>
  <si>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</si>
  <si>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</si>
  <si>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</si>
  <si>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</si>
  <si>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</si>
  <si>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</si>
  <si>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</si>
  <si>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</si>
  <si>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</si>
  <si>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</si>
  <si>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</si>
  <si>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</si>
  <si>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</si>
  <si>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</si>
  <si>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</si>
  <si>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</si>
  <si>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</si>
  <si>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</si>
  <si>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</si>
  <si>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</si>
  <si>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</si>
  <si>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</si>
  <si>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</si>
  <si>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</si>
  <si>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</si>
  <si>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</si>
  <si>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</si>
  <si>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</si>
  <si>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</si>
  <si>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</si>
  <si>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</si>
  <si>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</si>
  <si>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</si>
  <si>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</si>
  <si>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</si>
  <si>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</si>
  <si>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</si>
  <si>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</si>
  <si>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</si>
  <si>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</si>
  <si>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</si>
  <si>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</si>
  <si>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</si>
  <si>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</si>
  <si>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</si>
  <si>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</si>
  <si>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</si>
  <si>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</si>
  <si>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</si>
  <si>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</si>
  <si>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</si>
  <si>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</si>
  <si>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</si>
  <si>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</si>
  <si>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</si>
  <si>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</si>
  <si>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</si>
  <si>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</si>
  <si>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</si>
  <si>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</si>
  <si>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</si>
  <si>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</si>
  <si>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</si>
  <si>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</si>
  <si>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</si>
  <si>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</si>
  <si>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</si>
  <si>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</si>
  <si>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</si>
  <si>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</si>
  <si>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</si>
  <si>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</si>
  <si>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</si>
  <si>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</si>
  <si>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</si>
  <si>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</si>
  <si>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</si>
  <si>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</si>
  <si>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</si>
  <si>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</si>
  <si>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</si>
  <si>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</si>
  <si>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</si>
  <si>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</si>
  <si>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</si>
  <si>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</si>
  <si>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</si>
  <si>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</si>
  <si>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</si>
  <si>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</si>
  <si>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</si>
  <si>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</si>
  <si>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</si>
  <si>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</si>
  <si>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</si>
  <si>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</si>
  <si>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</si>
  <si>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</si>
  <si>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</si>
  <si>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</si>
  <si>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</si>
  <si>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</si>
  <si>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</si>
  <si>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</si>
  <si>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</si>
  <si>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</si>
  <si>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</si>
  <si>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</si>
  <si>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</si>
  <si>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</si>
  <si>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</si>
  <si>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</si>
  <si>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</si>
  <si>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</si>
  <si>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</si>
  <si>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</si>
  <si>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</si>
  <si>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</si>
  <si>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</si>
  <si>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</si>
  <si>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</si>
  <si>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</si>
  <si>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</si>
  <si>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</si>
  <si>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</si>
  <si>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</si>
  <si>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</si>
  <si>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</si>
  <si>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</si>
  <si>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</si>
  <si>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</si>
  <si>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</si>
  <si>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</si>
  <si>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</si>
  <si>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</si>
  <si>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</si>
  <si>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</si>
  <si>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</si>
  <si>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</si>
  <si>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</si>
  <si>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</si>
  <si>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</si>
  <si>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</si>
  <si>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</si>
  <si>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</si>
  <si>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</si>
  <si>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</si>
  <si>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</si>
  <si>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</si>
  <si>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</si>
  <si>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</si>
  <si>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</si>
  <si>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</si>
  <si>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</si>
  <si>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</si>
  <si>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</si>
  <si>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</si>
  <si>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</si>
  <si>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</si>
  <si>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</si>
  <si>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</si>
  <si>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</si>
  <si>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</si>
  <si>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</si>
  <si>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</si>
  <si>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</si>
  <si>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</si>
  <si>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</si>
  <si>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</si>
  <si>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</si>
  <si>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</si>
  <si>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</si>
  <si>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</si>
  <si>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</si>
  <si>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</si>
  <si>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</si>
  <si>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</si>
  <si>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</si>
  <si>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</si>
  <si>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</si>
  <si>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</si>
  <si>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</si>
  <si>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</si>
  <si>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</si>
  <si>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</si>
  <si>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</si>
  <si>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</si>
  <si>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</si>
  <si>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</si>
  <si>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</si>
  <si>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</si>
  <si>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</si>
  <si>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</si>
  <si>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</si>
  <si>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</si>
  <si>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</si>
  <si>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</si>
  <si>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</si>
  <si>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</si>
  <si>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</si>
  <si>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</si>
  <si>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</si>
  <si>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</si>
  <si>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</si>
  <si>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</si>
  <si>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</si>
  <si>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</si>
  <si>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</si>
  <si>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</si>
  <si>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</si>
  <si>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</si>
  <si>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</si>
  <si>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</si>
  <si>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</si>
  <si>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</si>
  <si>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</si>
  <si>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</si>
  <si>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</si>
  <si>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</si>
  <si>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</si>
  <si>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</si>
  <si>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</si>
  <si>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</si>
  <si>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</si>
  <si>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</si>
  <si>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</si>
  <si>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</si>
  <si>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</si>
  <si>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</si>
  <si>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</si>
  <si>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</si>
  <si>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</si>
  <si>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</si>
  <si>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</si>
  <si>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</si>
  <si>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</si>
  <si>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</si>
  <si>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</si>
  <si>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</si>
  <si>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</si>
  <si>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</si>
  <si>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</si>
  <si>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</si>
  <si>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</si>
  <si>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</si>
  <si>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</si>
  <si>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</si>
  <si>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</si>
  <si>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</si>
  <si>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</si>
  <si>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</si>
  <si>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</si>
  <si>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</si>
  <si>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</si>
  <si>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</si>
  <si>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</si>
  <si>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</si>
  <si>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</si>
  <si>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</si>
  <si>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</si>
  <si>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</si>
  <si>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</si>
  <si>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</si>
  <si>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</si>
  <si>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</si>
  <si>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</si>
  <si>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</si>
  <si>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</si>
  <si>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</si>
  <si>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</si>
  <si>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</si>
  <si>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</si>
  <si>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</si>
  <si>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</si>
  <si>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</si>
  <si>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</si>
  <si>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</si>
  <si>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</si>
  <si>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</si>
  <si>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</si>
  <si>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</si>
  <si>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</si>
  <si>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</si>
  <si>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</si>
  <si>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</si>
  <si>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</si>
  <si>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</si>
  <si>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</si>
  <si>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</si>
  <si>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</si>
  <si>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</si>
  <si>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</si>
  <si>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</si>
  <si>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</si>
  <si>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</si>
  <si>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</si>
  <si>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</si>
  <si>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</si>
  <si>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</si>
  <si>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</si>
  <si>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</si>
  <si>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</si>
  <si>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</si>
  <si>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</si>
  <si>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</si>
  <si>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</si>
  <si>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</si>
  <si>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</si>
  <si>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</si>
  <si>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</si>
  <si>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</si>
  <si>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</si>
  <si>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</si>
  <si>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</si>
  <si>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</si>
  <si>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</si>
  <si>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</si>
  <si>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</si>
  <si>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</si>
  <si>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</si>
  <si>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</si>
  <si>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</si>
  <si>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</si>
  <si>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</si>
  <si>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</si>
  <si>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</si>
  <si>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</si>
  <si>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</si>
  <si>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</si>
  <si>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</si>
  <si>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</si>
  <si>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</si>
  <si>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</si>
  <si>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</si>
  <si>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</si>
  <si>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</si>
  <si>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</si>
  <si>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</si>
  <si>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</si>
  <si>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</si>
  <si>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</si>
  <si>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</si>
  <si>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</si>
  <si>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</si>
  <si>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</si>
  <si>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</si>
  <si>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</si>
  <si>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</si>
  <si>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</si>
  <si>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</si>
  <si>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</si>
  <si>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</si>
  <si>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</si>
  <si>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</si>
  <si>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</si>
  <si>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</si>
  <si>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</si>
  <si>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</si>
  <si>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</si>
  <si>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</si>
  <si>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</si>
  <si>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</si>
  <si>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</si>
  <si>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</si>
  <si>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</si>
  <si>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</si>
  <si>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</si>
  <si>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</si>
  <si>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</si>
  <si>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</si>
  <si>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</si>
  <si>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</si>
  <si>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</si>
  <si>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</si>
  <si>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</si>
  <si>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</si>
  <si>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</si>
  <si>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</si>
  <si>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</si>
  <si>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</si>
  <si>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</si>
  <si>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</si>
  <si>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</si>
  <si>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</si>
  <si>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</si>
  <si>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</si>
  <si>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</si>
  <si>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</si>
  <si>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</si>
  <si>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</si>
  <si>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</si>
  <si>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</si>
  <si>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</si>
  <si>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</si>
  <si>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</si>
  <si>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</si>
  <si>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</si>
  <si>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</si>
  <si>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</si>
  <si>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</si>
  <si>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</si>
  <si>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</si>
  <si>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</si>
  <si>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</si>
  <si>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</si>
  <si>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</si>
  <si>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</si>
  <si>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</si>
  <si>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</si>
  <si>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</si>
  <si>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</si>
  <si>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</si>
  <si>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</si>
  <si>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</si>
  <si>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</si>
  <si>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</si>
  <si>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</si>
  <si>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</si>
  <si>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</si>
  <si>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</si>
  <si>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</si>
  <si>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</si>
  <si>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</si>
  <si>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</si>
  <si>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</si>
  <si>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</si>
  <si>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</si>
  <si>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</si>
  <si>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</si>
  <si>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</si>
  <si>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</si>
  <si>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</si>
  <si>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</si>
  <si>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</si>
  <si>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</si>
  <si>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</si>
  <si>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</si>
  <si>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</si>
  <si>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</si>
  <si>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</si>
  <si>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</si>
  <si>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</si>
  <si>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</si>
  <si>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</si>
  <si>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</si>
  <si>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</si>
  <si>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</si>
  <si>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</si>
  <si>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</si>
  <si>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</si>
  <si>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</si>
  <si>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</si>
  <si>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</si>
  <si>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</si>
  <si>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</si>
  <si>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</si>
  <si>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</si>
  <si>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</si>
  <si>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</si>
  <si>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</si>
  <si>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</si>
  <si>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</si>
  <si>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</si>
  <si>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</si>
  <si>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</si>
  <si>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</si>
  <si>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</si>
  <si>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</si>
  <si>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</si>
  <si>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</si>
  <si>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</si>
  <si>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</si>
  <si>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</si>
  <si>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</si>
  <si>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</si>
  <si>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</si>
  <si>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</si>
  <si>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</si>
  <si>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</si>
  <si>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</si>
  <si>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</si>
  <si>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</si>
  <si>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</si>
  <si>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</si>
  <si>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</si>
  <si>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</si>
  <si>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</si>
  <si>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</si>
  <si>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</si>
  <si>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</si>
  <si>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</si>
  <si>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</si>
  <si>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</si>
  <si>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</si>
  <si>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</si>
  <si>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</si>
  <si>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</si>
  <si>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</si>
  <si>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</si>
  <si>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</si>
  <si>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</si>
  <si>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</si>
  <si>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</si>
  <si>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</si>
  <si>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</si>
  <si>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</si>
  <si>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</si>
  <si>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</si>
  <si>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</si>
  <si>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</si>
  <si>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</si>
  <si>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</si>
  <si>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</si>
  <si>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</si>
  <si>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</si>
  <si>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</si>
  <si>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</si>
  <si>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</si>
  <si>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</si>
  <si>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</si>
  <si>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</si>
  <si>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</si>
  <si>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</si>
  <si>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</si>
  <si>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</si>
  <si>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</si>
  <si>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</si>
  <si>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</si>
  <si>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</si>
  <si>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</si>
  <si>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</si>
  <si>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</si>
  <si>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</si>
  <si>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</si>
  <si>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</si>
  <si>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</si>
  <si>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</si>
  <si>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</si>
  <si>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</si>
  <si>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</si>
  <si>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</si>
  <si>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</si>
  <si>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</si>
  <si>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</si>
  <si>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</si>
  <si>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</si>
  <si>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</si>
  <si>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</si>
  <si>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</si>
  <si>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</si>
  <si>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</si>
  <si>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</si>
  <si>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</si>
  <si>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</si>
  <si>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</si>
  <si>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</si>
  <si>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</si>
  <si>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</si>
  <si>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</si>
  <si>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</si>
  <si>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</si>
  <si>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</si>
  <si>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</si>
  <si>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</si>
  <si>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</si>
  <si>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</si>
  <si>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</si>
  <si>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</si>
  <si>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</si>
  <si>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</si>
  <si>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</si>
  <si>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</si>
  <si>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</si>
  <si>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</si>
  <si>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</si>
  <si>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</si>
  <si>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</si>
  <si>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</si>
  <si>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</si>
  <si>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</si>
  <si>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</si>
  <si>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</si>
  <si>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</si>
  <si>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</si>
  <si>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</si>
  <si>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</si>
  <si>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</si>
  <si>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</si>
  <si>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</si>
  <si>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</si>
  <si>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</si>
  <si>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</si>
  <si>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</si>
  <si>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</si>
  <si>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</si>
  <si>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</si>
  <si>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</si>
  <si>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</si>
  <si>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</si>
  <si>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</si>
  <si>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</si>
  <si>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</si>
  <si>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</si>
  <si>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</si>
  <si>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</si>
  <si>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</si>
  <si>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</si>
  <si>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</si>
  <si>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</si>
  <si>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</si>
  <si>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</si>
  <si>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</si>
  <si>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</si>
  <si>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</si>
  <si>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</si>
  <si>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</si>
  <si>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</si>
  <si>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</si>
  <si>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</si>
  <si>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</si>
  <si>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</si>
  <si>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</si>
  <si>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</si>
  <si>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</si>
  <si>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</si>
  <si>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</si>
  <si>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</si>
  <si>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</si>
  <si>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</si>
  <si>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</si>
  <si>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</si>
  <si>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</si>
  <si>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</si>
  <si>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</si>
  <si>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</si>
  <si>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</si>
  <si>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</si>
  <si>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</si>
  <si>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</si>
  <si>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</si>
  <si>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</si>
  <si>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</si>
  <si>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</si>
  <si>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</si>
  <si>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</si>
  <si>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</si>
  <si>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</si>
  <si>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</si>
  <si>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</si>
  <si>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</si>
  <si>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</si>
  <si>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</si>
  <si>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</si>
  <si>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</si>
  <si>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</si>
  <si>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</si>
  <si>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</si>
  <si>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</si>
  <si>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</si>
  <si>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</si>
  <si>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</si>
  <si>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</si>
  <si>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</si>
  <si>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</si>
  <si>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</si>
  <si>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</si>
  <si>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</si>
  <si>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</si>
  <si>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</si>
  <si>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</si>
  <si>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</si>
  <si>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</si>
  <si>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</si>
  <si>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</si>
  <si>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</si>
  <si>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</si>
  <si>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</si>
  <si>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</si>
  <si>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</si>
  <si>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</si>
  <si>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</si>
  <si>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</si>
  <si>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</si>
  <si>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</si>
  <si>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</si>
  <si>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</si>
  <si>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</si>
  <si>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</si>
  <si>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</si>
  <si>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</si>
  <si>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</si>
  <si>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</si>
  <si>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</si>
  <si>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</si>
  <si>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</si>
  <si>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</si>
  <si>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</si>
  <si>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</si>
  <si>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</si>
  <si>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</si>
  <si>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</si>
  <si>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</si>
  <si>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</si>
  <si>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</si>
  <si>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</si>
  <si>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</si>
  <si>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</si>
  <si>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</si>
  <si>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</si>
  <si>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</si>
  <si>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</si>
  <si>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</si>
  <si>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</si>
  <si>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</si>
  <si>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</si>
  <si>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</si>
  <si>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</si>
  <si>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</si>
  <si>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</si>
  <si>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</si>
  <si>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</si>
  <si>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</si>
  <si>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</si>
  <si>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</si>
  <si>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</si>
  <si>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</si>
  <si>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</si>
  <si>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</si>
  <si>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</si>
  <si>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</si>
  <si>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</si>
  <si>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</si>
  <si>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</si>
  <si>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</si>
  <si>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</si>
  <si>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</si>
  <si>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</si>
  <si>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</si>
  <si>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</si>
  <si>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</si>
  <si>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</si>
  <si>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</si>
  <si>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</si>
  <si>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</si>
  <si>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</si>
  <si>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</si>
  <si>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</si>
  <si>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</si>
  <si>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</si>
  <si>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</si>
  <si>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</si>
  <si>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</si>
  <si>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</si>
  <si>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</si>
  <si>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</si>
  <si>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</si>
  <si>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</si>
  <si>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</si>
  <si>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</si>
  <si>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</si>
  <si>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</si>
  <si>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</si>
  <si>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</si>
  <si>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</si>
  <si>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</si>
  <si>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</si>
  <si>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</si>
  <si>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</si>
  <si>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</si>
  <si>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</si>
  <si>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</si>
  <si>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</si>
  <si>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</si>
  <si>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</si>
  <si>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</si>
  <si>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</si>
  <si>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</si>
  <si>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</si>
  <si>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</si>
  <si>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</si>
  <si>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</si>
  <si>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</si>
  <si>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</si>
  <si>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</si>
  <si>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</si>
  <si>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</si>
  <si>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</si>
  <si>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</si>
  <si>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</si>
  <si>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</si>
  <si>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</si>
  <si>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</si>
  <si>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</si>
  <si>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</si>
  <si>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</si>
  <si>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</si>
  <si>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</si>
  <si>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</si>
  <si>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</si>
  <si>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</si>
  <si>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</si>
  <si>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</si>
  <si>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</si>
  <si>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</si>
  <si>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</si>
  <si>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</si>
  <si>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</si>
  <si>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</si>
  <si>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</si>
  <si>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</si>
  <si>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</si>
  <si>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</si>
  <si>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</si>
  <si>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</si>
  <si>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</si>
  <si>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</si>
  <si>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</si>
  <si>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</si>
  <si>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</si>
  <si>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</si>
  <si>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</si>
  <si>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</si>
  <si>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</si>
  <si>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</si>
  <si>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</si>
  <si>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</si>
  <si>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</si>
  <si>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</si>
  <si>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</si>
  <si>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</si>
  <si>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</si>
  <si>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</si>
  <si>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</si>
  <si>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</si>
  <si>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</si>
  <si>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</si>
  <si>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</si>
  <si>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</si>
  <si>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</si>
  <si>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</si>
  <si>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</si>
  <si>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</si>
  <si>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</si>
  <si>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</si>
  <si>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</si>
  <si>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</si>
  <si>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</si>
  <si>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</si>
  <si>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</si>
  <si>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</si>
  <si>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</si>
  <si>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</si>
  <si>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</si>
  <si>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</si>
  <si>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</si>
  <si>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</si>
  <si>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</si>
  <si>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</si>
  <si>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</si>
  <si>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</si>
  <si>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</si>
  <si>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</si>
  <si>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</si>
  <si>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</si>
  <si>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</si>
  <si>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</si>
  <si>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</si>
  <si>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</si>
  <si>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</si>
  <si>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</si>
  <si>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</si>
  <si>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</si>
  <si>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</si>
  <si>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</si>
  <si>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</si>
  <si>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</si>
  <si>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</si>
  <si>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</si>
  <si>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</si>
  <si>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</si>
  <si>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</si>
  <si>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</si>
  <si>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</si>
  <si>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</si>
  <si>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</si>
  <si>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</si>
  <si>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</si>
  <si>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</si>
  <si>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</si>
  <si>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</si>
  <si>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</si>
  <si>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</si>
  <si>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</si>
  <si>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</si>
  <si>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</si>
  <si>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</si>
  <si>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</si>
  <si>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</si>
  <si>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</si>
  <si>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</si>
  <si>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</si>
  <si>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</si>
  <si>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</si>
  <si>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</si>
  <si>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</si>
  <si>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</si>
  <si>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</si>
  <si>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</si>
  <si>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</si>
  <si>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</si>
  <si>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</si>
  <si>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</si>
  <si>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</si>
  <si>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</si>
  <si>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</si>
  <si>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</si>
  <si>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</si>
  <si>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</si>
  <si>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</si>
  <si>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</si>
  <si>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</si>
  <si>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</si>
  <si>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</si>
  <si>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</si>
  <si>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</si>
  <si>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</si>
  <si>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</si>
  <si>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</si>
  <si>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</si>
  <si>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</si>
  <si>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</si>
  <si>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</si>
  <si>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</si>
  <si>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</si>
  <si>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</si>
  <si>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</si>
  <si>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</si>
  <si>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</si>
  <si>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</si>
  <si>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</si>
  <si>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</si>
  <si>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</si>
  <si>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</si>
  <si>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</si>
  <si>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</si>
  <si>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</si>
  <si>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</si>
  <si>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</si>
  <si>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</si>
  <si>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</si>
  <si>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</si>
  <si>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</si>
  <si>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</si>
  <si>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</si>
  <si>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</si>
  <si>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</si>
  <si>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</si>
  <si>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</si>
  <si>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</si>
  <si>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</si>
  <si>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</si>
  <si>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</si>
  <si>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</si>
  <si>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</si>
  <si>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</si>
  <si>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</si>
  <si>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</si>
  <si>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</si>
  <si>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</si>
  <si>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</si>
  <si>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</si>
  <si>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</si>
  <si>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</si>
  <si>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</si>
  <si>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</si>
  <si>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</si>
  <si>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</si>
  <si>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</si>
  <si>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</si>
  <si>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</si>
  <si>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</si>
  <si>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</si>
  <si>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</si>
  <si>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</si>
  <si>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</si>
  <si>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</si>
  <si>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</si>
  <si>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</si>
  <si>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</si>
  <si>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</si>
  <si>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</si>
  <si>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</si>
  <si>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</si>
  <si>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</si>
  <si>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</si>
  <si>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</si>
  <si>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</si>
  <si>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</si>
  <si>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</si>
  <si>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</si>
  <si>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</si>
  <si>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</si>
  <si>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</si>
  <si>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</si>
  <si>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</si>
  <si>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</si>
  <si>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</si>
  <si>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</si>
  <si>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</si>
  <si>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</si>
  <si>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</si>
  <si>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</si>
  <si>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</si>
  <si>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</si>
  <si>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</si>
  <si>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</si>
  <si>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</si>
  <si>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</si>
  <si>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</si>
  <si>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</si>
  <si>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</si>
  <si>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</si>
  <si>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</si>
  <si>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</si>
  <si>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</si>
  <si>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</si>
  <si>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</si>
  <si>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</si>
  <si>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</si>
  <si>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</si>
  <si>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</si>
  <si>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</si>
  <si>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</si>
  <si>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</si>
  <si>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</si>
  <si>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</si>
  <si>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</si>
  <si>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</si>
  <si>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</si>
  <si>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</si>
  <si>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</si>
  <si>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</si>
  <si>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</si>
  <si>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</si>
  <si>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</si>
  <si>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</si>
  <si>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</si>
  <si>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</si>
  <si>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</si>
  <si>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</si>
  <si>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</si>
  <si>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</si>
  <si>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</si>
  <si>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</si>
  <si>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</si>
  <si>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</si>
  <si>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</si>
  <si>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</si>
  <si>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</si>
  <si>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</si>
  <si>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</si>
  <si>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</si>
  <si>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</si>
  <si>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</si>
  <si>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</si>
  <si>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</si>
  <si>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</si>
  <si>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</si>
  <si>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</si>
  <si>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</si>
  <si>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</si>
  <si>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</si>
  <si>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</si>
  <si>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</si>
  <si>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</si>
  <si>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</si>
  <si>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</si>
  <si>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</si>
  <si>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</si>
  <si>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</si>
  <si>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</si>
  <si>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</si>
  <si>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</si>
  <si>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</si>
  <si>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</si>
  <si>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</si>
  <si>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</si>
  <si>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</si>
  <si>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</si>
  <si>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</si>
  <si>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</si>
  <si>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</si>
  <si>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</si>
  <si>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</si>
  <si>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</si>
  <si>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</si>
  <si>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</si>
  <si>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</si>
  <si>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</si>
  <si>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</si>
  <si>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</si>
  <si>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</si>
  <si>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</si>
  <si>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</si>
  <si>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</si>
  <si>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</si>
  <si>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</si>
  <si>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</si>
  <si>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</si>
  <si>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</si>
  <si>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</si>
  <si>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</si>
  <si>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</si>
  <si>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</si>
  <si>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</si>
  <si>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</si>
  <si>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</si>
  <si>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</si>
  <si>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</si>
  <si>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</si>
  <si>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</si>
  <si>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</si>
  <si>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</si>
  <si>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</si>
  <si>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</si>
  <si>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</si>
  <si>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</si>
  <si>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</si>
  <si>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</si>
  <si>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</si>
  <si>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</si>
  <si>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</si>
  <si>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</si>
  <si>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</si>
  <si>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</si>
  <si>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</si>
  <si>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</si>
  <si>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</si>
  <si>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</si>
  <si>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</si>
  <si>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</si>
  <si>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</si>
  <si>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</si>
  <si>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</si>
  <si>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</si>
  <si>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</si>
  <si>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</si>
  <si>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</si>
  <si>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</si>
  <si>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</si>
  <si>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</si>
  <si>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</si>
  <si>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</si>
  <si>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</si>
  <si>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</si>
  <si>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</si>
  <si>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</si>
  <si>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</si>
  <si>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</si>
  <si>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</si>
  <si>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</si>
  <si>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</si>
  <si>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</si>
  <si>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</si>
  <si>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</si>
  <si>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</si>
  <si>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</si>
  <si>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</si>
  <si>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</si>
  <si>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</si>
  <si>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</si>
  <si>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</si>
  <si>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</si>
  <si>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</si>
  <si>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</si>
  <si>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</si>
  <si>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</si>
  <si>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</si>
  <si>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</si>
  <si>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</si>
  <si>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</si>
  <si>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</si>
  <si>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</si>
  <si>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</si>
  <si>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</si>
  <si>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</si>
  <si>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</si>
  <si>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</si>
  <si>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</si>
  <si>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</si>
  <si>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</si>
  <si>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</si>
  <si>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</si>
  <si>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</si>
  <si>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</si>
  <si>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</si>
  <si>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</si>
  <si>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</si>
  <si>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</si>
  <si>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</si>
  <si>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</si>
  <si>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</si>
  <si>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</si>
  <si>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</si>
  <si>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</si>
  <si>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</si>
  <si>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</si>
  <si>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</si>
  <si>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</si>
  <si>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</si>
  <si>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</si>
  <si>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</si>
  <si>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</si>
  <si>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</si>
  <si>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</si>
  <si>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</si>
  <si>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</si>
  <si>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</si>
  <si>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</si>
  <si>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</si>
  <si>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</si>
  <si>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</si>
  <si>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</si>
  <si>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</si>
  <si>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</si>
  <si>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</si>
  <si>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</si>
  <si>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</si>
  <si>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</si>
  <si>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</si>
  <si>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</si>
  <si>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</si>
  <si>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</si>
  <si>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</si>
  <si>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</si>
  <si>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</si>
  <si>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</si>
  <si>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</si>
  <si>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</si>
  <si>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</si>
  <si>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</si>
  <si>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</si>
  <si>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</si>
  <si>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</si>
  <si>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</si>
  <si>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</si>
  <si>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</si>
  <si>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</si>
  <si>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</si>
  <si>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</si>
  <si>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</si>
  <si>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</si>
  <si>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</si>
  <si>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</si>
  <si>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</si>
  <si>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</si>
  <si>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</si>
  <si>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</si>
  <si>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</si>
  <si>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</si>
  <si>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</si>
  <si>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</si>
  <si>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</si>
  <si>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</si>
  <si>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</si>
  <si>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</si>
  <si>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</si>
  <si>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</si>
  <si>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</si>
  <si>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</si>
  <si>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</si>
  <si>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</si>
  <si>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</si>
  <si>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</si>
  <si>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</si>
  <si>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</si>
  <si>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</si>
  <si>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</si>
  <si>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</si>
  <si>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</si>
  <si>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</si>
  <si>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</si>
  <si>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</si>
  <si>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</si>
  <si>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</si>
  <si>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</si>
  <si>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</si>
  <si>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</si>
  <si>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</si>
  <si>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</si>
  <si>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</si>
  <si>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</si>
  <si>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</si>
  <si>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</si>
  <si>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</si>
  <si>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</si>
  <si>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</si>
  <si>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</si>
  <si>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</si>
  <si>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</si>
  <si>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</si>
  <si>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</si>
  <si>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</si>
  <si>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</si>
  <si>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</si>
  <si>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</si>
  <si>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</si>
  <si>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</si>
  <si>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</si>
  <si>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</si>
  <si>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</si>
  <si>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</si>
  <si>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</si>
  <si>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</si>
  <si>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</si>
  <si>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</si>
  <si>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</si>
  <si>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</si>
  <si>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</si>
  <si>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</si>
  <si>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</si>
  <si>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</si>
  <si>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</si>
  <si>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</si>
  <si>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</si>
  <si>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</si>
  <si>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</si>
  <si>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</si>
  <si>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</si>
  <si>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</si>
  <si>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</si>
  <si>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</si>
  <si>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</si>
  <si>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</si>
  <si>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</si>
  <si>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</si>
  <si>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</si>
  <si>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</si>
  <si>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</si>
  <si>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</si>
  <si>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</si>
  <si>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</si>
  <si>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</si>
  <si>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</si>
  <si>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</si>
  <si>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</si>
  <si>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</si>
  <si>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</si>
  <si>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</si>
  <si>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</si>
  <si>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</si>
  <si>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</si>
  <si>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</si>
  <si>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</si>
  <si>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</si>
  <si>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</si>
  <si>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</si>
  <si>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</si>
  <si>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</si>
  <si>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</si>
  <si>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</si>
  <si>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</si>
  <si>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</si>
  <si>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</si>
  <si>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</si>
  <si>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</si>
  <si>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</si>
  <si>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</si>
  <si>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</si>
  <si>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</si>
  <si>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</si>
  <si>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</si>
  <si>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</si>
  <si>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</si>
  <si>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</si>
  <si>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</si>
  <si>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</si>
  <si>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</si>
  <si>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</si>
  <si>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</si>
  <si>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</si>
  <si>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</si>
  <si>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</si>
  <si>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</si>
  <si>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</si>
  <si>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</si>
  <si>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</si>
  <si>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</si>
  <si>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</si>
  <si>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</si>
  <si>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</si>
  <si>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</si>
  <si>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</si>
  <si>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</si>
  <si>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</si>
  <si>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</si>
  <si>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</si>
  <si>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</si>
  <si>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</si>
  <si>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</si>
  <si>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</si>
  <si>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</si>
  <si>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</si>
  <si>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</si>
  <si>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</si>
  <si>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</si>
  <si>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</si>
  <si>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</si>
  <si>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</si>
  <si>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</si>
  <si>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</si>
  <si>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</si>
  <si>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</si>
  <si>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</si>
  <si>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</si>
  <si>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</si>
  <si>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</si>
  <si>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</si>
  <si>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</si>
  <si>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</si>
  <si>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</si>
  <si>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</si>
  <si>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</si>
  <si>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</si>
  <si>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</si>
  <si>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</si>
  <si>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</si>
  <si>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</si>
  <si>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</si>
  <si>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</si>
  <si>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</si>
  <si>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</si>
  <si>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</si>
  <si>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</si>
  <si>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</si>
  <si>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</si>
  <si>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</si>
  <si>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</si>
  <si>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</si>
  <si>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</si>
  <si>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</si>
  <si>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</si>
  <si>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</si>
  <si>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</si>
  <si>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</si>
  <si>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</si>
  <si>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</si>
  <si>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</si>
  <si>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</si>
  <si>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</si>
  <si>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</si>
  <si>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</si>
  <si>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</si>
  <si>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</si>
  <si>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</si>
  <si>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</si>
  <si>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</si>
  <si>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</si>
  <si>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</si>
  <si>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</si>
  <si>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</si>
  <si>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</si>
  <si>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</si>
  <si>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</si>
  <si>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</si>
  <si>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</si>
  <si>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</si>
  <si>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</si>
  <si>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</si>
  <si>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</si>
  <si>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</si>
  <si>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</si>
  <si>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</si>
  <si>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</si>
  <si>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</si>
  <si>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</si>
  <si>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</si>
  <si>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</si>
  <si>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</si>
  <si>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</si>
  <si>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</si>
  <si>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</si>
  <si>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</si>
  <si>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</si>
  <si>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</si>
  <si>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</si>
  <si>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</si>
  <si>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</si>
  <si>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</si>
  <si>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</si>
  <si>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</si>
  <si>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</si>
  <si>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</si>
  <si>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</si>
  <si>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</si>
  <si>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</si>
  <si>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</si>
  <si>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</si>
  <si>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</si>
  <si>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</si>
  <si>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</si>
  <si>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</si>
  <si>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</si>
  <si>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</si>
  <si>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</si>
  <si>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</si>
  <si>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</si>
  <si>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</si>
  <si>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</si>
  <si>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</si>
  <si>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</si>
  <si>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</si>
  <si>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</si>
  <si>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</si>
  <si>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</si>
  <si>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</si>
  <si>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</si>
  <si>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</si>
  <si>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</si>
  <si>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</si>
  <si>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</si>
  <si>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</si>
  <si>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</si>
  <si>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</si>
  <si>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</si>
  <si>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</si>
  <si>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</si>
  <si>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</si>
  <si>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</si>
  <si>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</si>
  <si>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</si>
  <si>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</si>
  <si>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</si>
  <si>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</si>
  <si>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</si>
  <si>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</si>
  <si>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</si>
  <si>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</si>
  <si>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</si>
  <si>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</si>
  <si>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</si>
  <si>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</si>
  <si>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</si>
  <si>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</si>
  <si>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</si>
  <si>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</si>
  <si>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</si>
  <si>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</si>
  <si>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</si>
  <si>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</si>
  <si>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</si>
  <si>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</si>
  <si>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</si>
  <si>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</si>
  <si>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</si>
  <si>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</si>
  <si>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</si>
  <si>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</si>
  <si>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</si>
  <si>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</si>
  <si>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</si>
  <si>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</si>
  <si>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</si>
  <si>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</si>
  <si>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</si>
  <si>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</si>
  <si>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</si>
  <si>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</si>
  <si>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</si>
  <si>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</si>
  <si>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</si>
  <si>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</si>
  <si>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</si>
  <si>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</si>
  <si>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</si>
  <si>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</si>
  <si>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</si>
  <si>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</si>
  <si>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</si>
  <si>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</si>
  <si>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</si>
  <si>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</si>
  <si>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</si>
  <si>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</si>
  <si>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</si>
  <si>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</si>
  <si>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</si>
  <si>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</si>
  <si>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</si>
  <si>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</si>
  <si>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</si>
  <si>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</si>
  <si>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</si>
  <si>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</si>
  <si>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</si>
  <si>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</si>
  <si>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</si>
  <si>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</si>
  <si>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</si>
  <si>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</si>
  <si>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</si>
  <si>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</si>
  <si>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</si>
  <si>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</si>
  <si>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</si>
  <si>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</si>
  <si>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</si>
  <si>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</si>
  <si>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</si>
  <si>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</si>
  <si>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</si>
  <si>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</si>
  <si>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</si>
  <si>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</si>
  <si>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</si>
  <si>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</si>
  <si>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</si>
  <si>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</si>
  <si>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</si>
  <si>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</si>
  <si>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</si>
  <si>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</si>
  <si>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</si>
  <si>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</si>
  <si>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</si>
  <si>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</si>
  <si>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</si>
  <si>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</si>
  <si>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</si>
  <si>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</si>
  <si>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</si>
  <si>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</si>
  <si>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</si>
  <si>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</si>
  <si>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</si>
  <si>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</si>
  <si>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</si>
  <si>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</si>
  <si>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</si>
  <si>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</si>
  <si>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</si>
  <si>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</si>
  <si>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</si>
  <si>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</si>
  <si>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</si>
  <si>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</si>
  <si>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</si>
  <si>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</si>
  <si>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</si>
  <si>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</si>
  <si>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</si>
  <si>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</si>
  <si>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</si>
  <si>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</si>
  <si>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</si>
  <si>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</si>
  <si>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</si>
  <si>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</si>
  <si>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</si>
  <si>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</si>
  <si>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</si>
  <si>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</si>
  <si>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</si>
  <si>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</si>
  <si>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</si>
  <si>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</si>
  <si>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</si>
  <si>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</si>
  <si>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</si>
  <si>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</si>
  <si>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</si>
  <si>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</si>
  <si>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</si>
  <si>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</si>
  <si>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</si>
  <si>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</si>
  <si>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</si>
  <si>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</si>
  <si>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</si>
  <si>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</si>
  <si>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</si>
  <si>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</si>
  <si>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</si>
  <si>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</si>
  <si>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</si>
  <si>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</si>
  <si>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</si>
  <si>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</si>
  <si>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</si>
  <si>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</si>
  <si>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</si>
  <si>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</si>
  <si>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</si>
  <si>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</si>
  <si>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</si>
  <si>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</si>
  <si>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</si>
  <si>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</si>
  <si>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</si>
  <si>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</si>
  <si>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</si>
  <si>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</si>
  <si>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</si>
  <si>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</si>
  <si>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</si>
  <si>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</si>
  <si>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</si>
  <si>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</si>
  <si>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</si>
  <si>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</si>
  <si>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</si>
  <si>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</si>
  <si>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</si>
  <si>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</si>
  <si>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</si>
  <si>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</si>
  <si>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</si>
  <si>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</si>
  <si>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</si>
  <si>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</si>
  <si>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</si>
  <si>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</si>
  <si>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</si>
  <si>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</si>
  <si>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</si>
  <si>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</si>
  <si>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</si>
  <si>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</si>
  <si>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</si>
  <si>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</si>
  <si>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</si>
  <si>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</si>
  <si>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</si>
  <si>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</si>
  <si>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</si>
  <si>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</si>
  <si>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</si>
  <si>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</si>
  <si>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</si>
  <si>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</si>
  <si>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</si>
  <si>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</si>
  <si>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</si>
  <si>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</si>
  <si>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</si>
  <si>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</si>
  <si>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</si>
  <si>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</si>
  <si>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</si>
  <si>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</si>
  <si>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</si>
  <si>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</si>
  <si>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</si>
  <si>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</si>
  <si>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</si>
  <si>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</si>
  <si>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</si>
  <si>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</si>
  <si>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</si>
  <si>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</si>
  <si>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</si>
  <si>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</si>
  <si>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</si>
  <si>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</si>
  <si>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</si>
  <si>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</si>
  <si>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</si>
  <si>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</si>
  <si>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</si>
  <si>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</si>
  <si>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</si>
  <si>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</si>
  <si>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</si>
  <si>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</si>
  <si>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</si>
  <si>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</si>
  <si>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</si>
  <si>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</si>
  <si>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</si>
  <si>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</si>
  <si>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</si>
  <si>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</si>
  <si>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</si>
  <si>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</si>
  <si>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</si>
  <si>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</si>
  <si>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</si>
  <si>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</si>
  <si>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</si>
  <si>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</si>
  <si>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</si>
  <si>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</si>
  <si>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</si>
  <si>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</si>
  <si>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</si>
  <si>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</si>
  <si>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</si>
  <si>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</si>
  <si>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</si>
  <si>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</si>
  <si>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</si>
  <si>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</si>
  <si>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</si>
  <si>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</si>
  <si>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</si>
  <si>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</si>
  <si>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</si>
  <si>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</si>
  <si>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</si>
  <si>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</si>
  <si>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</si>
  <si>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</si>
  <si>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</si>
  <si>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</si>
  <si>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</si>
  <si>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</si>
  <si>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</si>
  <si>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</si>
  <si>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</si>
  <si>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</si>
  <si>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</si>
  <si>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</si>
  <si>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</si>
  <si>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</si>
  <si>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</si>
  <si>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</si>
  <si>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</si>
  <si>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</si>
  <si>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</si>
  <si>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</si>
  <si>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</si>
  <si>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</si>
  <si>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</si>
  <si>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</si>
  <si>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</si>
  <si>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</si>
  <si>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</si>
  <si>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</si>
  <si>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</si>
  <si>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</si>
  <si>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</si>
  <si>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</si>
  <si>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</si>
  <si>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</si>
  <si>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</si>
  <si>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</si>
  <si>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</si>
  <si>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</si>
  <si>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</si>
  <si>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</si>
  <si>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</si>
  <si>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</si>
  <si>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</si>
  <si>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</si>
  <si>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</si>
  <si>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</si>
  <si>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</si>
  <si>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</si>
  <si>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</si>
  <si>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</si>
  <si>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</si>
  <si>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</si>
  <si>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</si>
  <si>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</si>
  <si>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</si>
  <si>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</si>
  <si>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</si>
  <si>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</si>
  <si>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</si>
  <si>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</si>
  <si>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</si>
  <si>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</si>
  <si>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</si>
  <si>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</si>
  <si>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</si>
  <si>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</si>
  <si>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</si>
  <si>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</si>
  <si>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</si>
  <si>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</si>
  <si>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</si>
  <si>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</si>
  <si>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</si>
  <si>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</si>
  <si>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</si>
  <si>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</si>
  <si>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</si>
  <si>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</si>
  <si>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</si>
  <si>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</si>
  <si>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</si>
  <si>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</si>
  <si>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</si>
  <si>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</si>
  <si>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</si>
  <si>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</si>
  <si>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</si>
  <si>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</si>
  <si>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</si>
  <si>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</si>
  <si>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</si>
  <si>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</si>
  <si>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</si>
  <si>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</si>
  <si>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</si>
  <si>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</si>
  <si>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</si>
  <si>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</si>
  <si>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</si>
  <si>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</si>
  <si>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</si>
  <si>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</si>
  <si>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</si>
  <si>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</si>
  <si>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</si>
  <si>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</si>
  <si>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</si>
  <si>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</si>
  <si>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</si>
  <si>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</si>
  <si>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</si>
  <si>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</si>
  <si>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</si>
  <si>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</si>
  <si>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</si>
  <si>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</si>
  <si>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</si>
  <si>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</si>
  <si>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</si>
  <si>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</si>
  <si>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</si>
  <si>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</si>
  <si>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</si>
  <si>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</si>
  <si>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</si>
  <si>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</si>
  <si>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</si>
  <si>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</si>
  <si>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</si>
  <si>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</si>
  <si>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</si>
  <si>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</si>
  <si>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</si>
  <si>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</si>
  <si>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</si>
  <si>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</si>
  <si>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</si>
  <si>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</si>
  <si>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</si>
  <si>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</si>
  <si>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</si>
  <si>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</si>
  <si>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</si>
  <si>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</si>
  <si>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</si>
  <si>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</si>
  <si>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</si>
  <si>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</si>
  <si>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</si>
  <si>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</si>
  <si>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</si>
  <si>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</si>
  <si>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</si>
  <si>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</si>
  <si>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</si>
  <si>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</si>
  <si>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</si>
  <si>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</si>
  <si>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</si>
  <si>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</si>
  <si>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</si>
  <si>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</si>
  <si>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</si>
  <si>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</si>
  <si>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</si>
  <si>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</si>
  <si>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</si>
  <si>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</si>
  <si>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</si>
  <si>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</si>
  <si>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</si>
  <si>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</si>
  <si>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</si>
  <si>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</si>
  <si>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</si>
  <si>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</si>
  <si>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</si>
  <si>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</si>
  <si>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</si>
  <si>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</si>
  <si>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</si>
  <si>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</si>
  <si>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</si>
  <si>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</si>
  <si>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</si>
  <si>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</si>
  <si>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</si>
  <si>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</si>
  <si>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</si>
  <si>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</si>
  <si>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</si>
  <si>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</si>
  <si>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</si>
  <si>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</si>
  <si>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</si>
  <si>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</si>
  <si>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</si>
  <si>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</si>
  <si>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</si>
  <si>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</si>
  <si>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</si>
  <si>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</si>
  <si>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</si>
  <si>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</si>
  <si>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</si>
  <si>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</si>
  <si>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</si>
  <si>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</si>
  <si>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</si>
  <si>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</si>
  <si>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</si>
  <si>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</si>
  <si>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</si>
  <si>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</si>
  <si>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</si>
  <si>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</si>
  <si>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</si>
  <si>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</si>
  <si>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</si>
  <si>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</si>
  <si>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</si>
  <si>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</si>
  <si>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</si>
  <si>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</si>
  <si>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</si>
  <si>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</si>
  <si>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</si>
  <si>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</si>
  <si>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</si>
  <si>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</si>
  <si>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</si>
  <si>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</si>
  <si>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</si>
  <si>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</si>
  <si>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</si>
  <si>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</si>
  <si>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</si>
  <si>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</si>
  <si>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</si>
  <si>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</si>
  <si>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</si>
  <si>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</si>
  <si>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</si>
  <si>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</si>
  <si>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</si>
  <si>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</si>
  <si>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</si>
  <si>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</si>
  <si>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</si>
  <si>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</si>
  <si>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</si>
  <si>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</si>
  <si>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</si>
  <si>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</si>
  <si>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</si>
  <si>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</si>
  <si>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</si>
  <si>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</si>
  <si>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</si>
  <si>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</si>
  <si>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</si>
  <si>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</si>
  <si>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</si>
  <si>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</si>
  <si>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</si>
  <si>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</si>
  <si>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</si>
  <si>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</si>
  <si>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</si>
  <si>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</si>
  <si>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</si>
  <si>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</si>
  <si>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</si>
  <si>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</si>
  <si>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</si>
  <si>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</si>
  <si>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</si>
  <si>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</si>
  <si>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</si>
  <si>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</si>
  <si>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</si>
  <si>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</si>
  <si>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</si>
  <si>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</si>
  <si>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</si>
  <si>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</si>
  <si>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</si>
  <si>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</si>
  <si>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</si>
  <si>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</si>
  <si>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</si>
  <si>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</si>
  <si>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</si>
  <si>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</si>
  <si>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</si>
  <si>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</si>
  <si>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</si>
  <si>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</si>
  <si>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</si>
  <si>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</si>
  <si>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</si>
  <si>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</si>
  <si>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</si>
  <si>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</si>
  <si>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</si>
  <si>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</si>
  <si>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</si>
  <si>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</si>
  <si>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</si>
  <si>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</si>
  <si>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</si>
  <si>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</si>
  <si>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</si>
  <si>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</si>
  <si>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</si>
  <si>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</si>
  <si>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</si>
  <si>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</si>
  <si>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</si>
  <si>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</si>
  <si>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</si>
  <si>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</si>
  <si>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</si>
  <si>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</si>
  <si>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</si>
  <si>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</si>
  <si>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</si>
  <si>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</si>
  <si>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</si>
  <si>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</si>
  <si>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</si>
  <si>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</si>
  <si>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</si>
  <si>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</si>
  <si>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</si>
  <si>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</si>
  <si>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</si>
  <si>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</si>
  <si>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</si>
  <si>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</si>
  <si>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</si>
  <si>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</si>
  <si>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</si>
  <si>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</si>
  <si>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</si>
  <si>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</si>
  <si>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</si>
  <si>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</si>
  <si>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</si>
  <si>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</si>
  <si>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</si>
  <si>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</si>
  <si>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</si>
  <si>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</si>
  <si>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</si>
  <si>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</si>
  <si>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</si>
  <si>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</si>
  <si>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</si>
  <si>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</si>
  <si>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</si>
  <si>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</si>
  <si>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</si>
  <si>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</si>
  <si>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</si>
  <si>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</si>
  <si>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</si>
  <si>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</si>
  <si>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</si>
  <si>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</si>
  <si>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</si>
  <si>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</si>
  <si>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</si>
  <si>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</si>
  <si>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</si>
  <si>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</si>
  <si>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</si>
  <si>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</si>
  <si>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</si>
  <si>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</si>
  <si>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</si>
  <si>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</si>
  <si>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</si>
  <si>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</si>
  <si>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</si>
  <si>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</si>
  <si>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</si>
  <si>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</si>
  <si>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</si>
  <si>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</si>
  <si>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</si>
  <si>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</si>
  <si>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</si>
  <si>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</si>
  <si>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</si>
  <si>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</si>
  <si>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</si>
  <si>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</si>
  <si>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</si>
  <si>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</si>
  <si>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</si>
  <si>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</si>
  <si>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</si>
  <si>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</si>
  <si>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</si>
  <si>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</si>
  <si>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</si>
  <si>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</si>
  <si>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</si>
  <si>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</si>
  <si>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</si>
  <si>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</si>
  <si>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</si>
  <si>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</si>
  <si>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</si>
  <si>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</si>
  <si>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</si>
  <si>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</si>
  <si>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</si>
  <si>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</si>
  <si>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</si>
  <si>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</si>
  <si>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</si>
  <si>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</si>
  <si>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</si>
  <si>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</si>
  <si>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</si>
  <si>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</si>
  <si>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</si>
  <si>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</si>
  <si>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</si>
  <si>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</si>
  <si>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</si>
  <si>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</si>
  <si>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</si>
  <si>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</si>
  <si>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</si>
  <si>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</si>
  <si>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</si>
  <si>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</si>
  <si>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</si>
  <si>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</si>
  <si>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</si>
  <si>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</si>
  <si>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</si>
  <si>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</si>
  <si>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</si>
  <si>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</si>
  <si>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</si>
  <si>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</si>
  <si>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</si>
  <si>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</si>
  <si>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</si>
  <si>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</si>
  <si>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</si>
  <si>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</si>
  <si>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</si>
  <si>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</si>
  <si>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</si>
  <si>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</si>
  <si>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</si>
  <si>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</si>
  <si>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</si>
  <si>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</si>
  <si>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</si>
  <si>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</si>
  <si>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</si>
  <si>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</si>
  <si>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</si>
  <si>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</si>
  <si>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</si>
  <si>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</si>
  <si>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</si>
  <si>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</si>
  <si>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</si>
  <si>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</si>
  <si>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</si>
  <si>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</si>
  <si>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</si>
  <si>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</si>
  <si>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</si>
  <si>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</si>
  <si>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</si>
  <si>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</si>
  <si>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</si>
  <si>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</si>
  <si>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</si>
  <si>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</si>
  <si>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</si>
  <si>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</si>
  <si>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</si>
  <si>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</si>
  <si>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</si>
  <si>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</si>
  <si>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</si>
  <si>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</si>
  <si>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</si>
  <si>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</si>
  <si>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</si>
  <si>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</si>
  <si>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</si>
  <si>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</si>
  <si>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</si>
  <si>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</si>
  <si>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</si>
  <si>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</si>
  <si>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</si>
  <si>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</si>
  <si>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</si>
  <si>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</si>
  <si>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</si>
  <si>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</si>
  <si>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</si>
  <si>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</si>
  <si>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</si>
  <si>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</si>
  <si>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</si>
  <si>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</si>
  <si>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</si>
  <si>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</si>
  <si>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</si>
  <si>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</si>
  <si>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</si>
  <si>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</si>
  <si>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</si>
  <si>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</si>
  <si>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</si>
  <si>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</si>
  <si>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</si>
  <si>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</si>
  <si>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</si>
  <si>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</si>
  <si>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</si>
  <si>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</si>
  <si>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</si>
  <si>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</si>
  <si>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</si>
  <si>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</si>
  <si>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</si>
  <si>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</si>
  <si>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</si>
  <si>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</si>
  <si>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</si>
  <si>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</si>
  <si>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</si>
  <si>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</si>
  <si>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</si>
  <si>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</si>
  <si>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</si>
  <si>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</si>
  <si>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</si>
  <si>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</si>
  <si>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</si>
  <si>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</si>
  <si>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</si>
  <si>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</si>
  <si>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</si>
  <si>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</si>
  <si>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</si>
  <si>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</si>
  <si>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</si>
  <si>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</si>
  <si>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</si>
  <si>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</si>
  <si>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</si>
  <si>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</si>
  <si>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</si>
  <si>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</si>
  <si>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</si>
  <si>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</si>
  <si>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</si>
  <si>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</si>
  <si>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</si>
  <si>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</si>
  <si>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</si>
  <si>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</si>
  <si>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</si>
  <si>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</si>
  <si>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</si>
  <si>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</si>
  <si>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</si>
  <si>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</si>
  <si>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</si>
  <si>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</si>
  <si>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</si>
  <si>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</si>
  <si>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</si>
  <si>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</si>
  <si>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</si>
  <si>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</si>
  <si>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</si>
  <si>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</si>
  <si>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</si>
  <si>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</si>
  <si>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</si>
  <si>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</si>
  <si>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</si>
  <si>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</si>
  <si>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</si>
  <si>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</si>
  <si>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</si>
  <si>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</si>
  <si>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</si>
  <si>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</si>
  <si>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</si>
  <si>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</si>
  <si>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</si>
  <si>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</si>
  <si>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</si>
  <si>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</si>
  <si>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</si>
  <si>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</si>
  <si>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</si>
  <si>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</si>
  <si>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</si>
  <si>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</si>
  <si>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</si>
  <si>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</si>
  <si>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</si>
  <si>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</si>
  <si>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</si>
  <si>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</si>
  <si>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</si>
  <si>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</si>
  <si>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</si>
  <si>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</si>
  <si>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</si>
  <si>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</si>
  <si>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</si>
  <si>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</si>
  <si>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</si>
  <si>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</si>
  <si>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</si>
  <si>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</si>
  <si>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</si>
  <si>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</si>
  <si>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</si>
  <si>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</si>
  <si>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</si>
  <si>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</si>
  <si>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</si>
  <si>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</si>
  <si>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</si>
  <si>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</si>
  <si>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</si>
  <si>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</si>
  <si>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</si>
  <si>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</si>
  <si>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</si>
  <si>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</si>
  <si>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</si>
  <si>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</si>
  <si>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</si>
  <si>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</si>
  <si>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</si>
  <si>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</si>
  <si>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</si>
  <si>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</si>
  <si>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</si>
  <si>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</si>
  <si>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</si>
  <si>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</si>
  <si>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</si>
  <si>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</si>
  <si>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</si>
  <si>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</si>
  <si>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</si>
  <si>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</si>
  <si>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</si>
  <si>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</si>
  <si>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</si>
  <si>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</si>
  <si>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</si>
  <si>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</si>
  <si>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</si>
  <si>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</si>
  <si>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</si>
  <si>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</si>
  <si>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</si>
  <si>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</si>
  <si>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</si>
  <si>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</si>
  <si>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</si>
  <si>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</si>
  <si>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</si>
  <si>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</si>
  <si>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</si>
  <si>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</si>
  <si>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</si>
  <si>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</si>
  <si>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</si>
  <si>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</si>
  <si>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</si>
  <si>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</si>
  <si>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</si>
  <si>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</si>
  <si>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</si>
  <si>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</si>
  <si>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</si>
  <si>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</si>
  <si>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</si>
  <si>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</si>
  <si>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</si>
  <si>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</si>
  <si>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</si>
  <si>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</si>
  <si>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</si>
  <si>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</si>
  <si>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</si>
  <si>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</si>
  <si>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</si>
  <si>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</si>
  <si>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</si>
  <si>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</si>
  <si>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</si>
  <si>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</si>
  <si>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</si>
  <si>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</si>
  <si>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</si>
  <si>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</si>
  <si>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</si>
  <si>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</si>
  <si>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</si>
  <si>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</si>
  <si>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</si>
  <si>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</si>
  <si>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</si>
  <si>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</si>
  <si>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</si>
  <si>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</si>
  <si>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</si>
  <si>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</si>
  <si>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</si>
  <si>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</si>
  <si>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</si>
  <si>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</si>
  <si>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</si>
  <si>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</si>
  <si>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</si>
  <si>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</si>
  <si>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</si>
  <si>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</si>
  <si>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</si>
  <si>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</si>
  <si>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</si>
  <si>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</si>
  <si>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</si>
  <si>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</si>
  <si>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</si>
  <si>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</si>
  <si>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</si>
  <si>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</si>
  <si>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</si>
  <si>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</si>
  <si>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</si>
  <si>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</si>
  <si>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</si>
  <si>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</si>
  <si>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</si>
  <si>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</si>
  <si>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</si>
  <si>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</si>
  <si>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</si>
  <si>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</si>
  <si>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</si>
  <si>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</si>
  <si>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</si>
  <si>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</si>
  <si>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</si>
  <si>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</si>
  <si>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</si>
  <si>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</si>
  <si>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</si>
  <si>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</si>
  <si>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</si>
  <si>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</si>
  <si>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</si>
  <si>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</si>
  <si>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</si>
  <si>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</si>
  <si>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</si>
  <si>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</si>
  <si>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</si>
  <si>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</si>
  <si>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</si>
  <si>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</si>
  <si>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</si>
  <si>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</si>
  <si>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</si>
  <si>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</si>
  <si>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</si>
  <si>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</si>
  <si>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</si>
  <si>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</si>
  <si>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</si>
  <si>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</si>
  <si>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</si>
  <si>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</si>
  <si>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</si>
  <si>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</si>
  <si>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</si>
  <si>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</si>
  <si>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</si>
  <si>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</si>
  <si>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</si>
  <si>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</si>
  <si>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</si>
  <si>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</si>
  <si>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</si>
  <si>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</si>
  <si>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</si>
  <si>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</si>
  <si>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</si>
  <si>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</si>
  <si>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</si>
  <si>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</si>
  <si>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</si>
  <si>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</si>
  <si>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</si>
  <si>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</si>
  <si>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</si>
  <si>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</si>
  <si>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</si>
  <si>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</si>
  <si>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</si>
  <si>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</si>
  <si>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</si>
  <si>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</si>
  <si>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</si>
  <si>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</si>
  <si>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</si>
  <si>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</si>
  <si>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</si>
  <si>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</si>
  <si>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</si>
  <si>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</si>
  <si>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</si>
  <si>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</si>
  <si>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</si>
  <si>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</si>
  <si>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</si>
  <si>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</si>
  <si>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</si>
  <si>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</si>
  <si>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</si>
  <si>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</si>
  <si>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</si>
  <si>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</si>
  <si>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</si>
  <si>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</si>
  <si>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</si>
  <si>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</si>
  <si>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</si>
  <si>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</si>
  <si>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</si>
  <si>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</si>
  <si>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</si>
  <si>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</si>
  <si>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</si>
  <si>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</si>
  <si>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</si>
  <si>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</si>
  <si>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</si>
  <si>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</si>
  <si>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</si>
  <si>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</si>
  <si>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</si>
  <si>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</si>
  <si>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</si>
  <si>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</si>
  <si>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</si>
  <si>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</si>
  <si>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</si>
  <si>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</si>
  <si>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</si>
  <si>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</si>
  <si>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</si>
  <si>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</si>
  <si>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</si>
  <si>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</si>
  <si>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</si>
  <si>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</si>
  <si>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</si>
  <si>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</si>
  <si>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</si>
  <si>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</si>
  <si>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</si>
  <si>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</si>
  <si>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</si>
  <si>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</si>
  <si>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</si>
  <si>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</si>
  <si>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</si>
  <si>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</si>
  <si>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</si>
  <si>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</si>
  <si>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</si>
  <si>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</si>
  <si>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</si>
  <si>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</si>
  <si>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</si>
  <si>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</si>
  <si>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</si>
  <si>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</si>
  <si>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</si>
  <si>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</si>
  <si>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</si>
  <si>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</si>
  <si>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</si>
  <si>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</si>
  <si>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</si>
  <si>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</si>
  <si>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</si>
  <si>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</si>
  <si>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</si>
  <si>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</si>
  <si>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</si>
  <si>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</si>
  <si>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</si>
  <si>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</si>
  <si>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</si>
  <si>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</si>
  <si>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</si>
  <si>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</si>
  <si>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</si>
  <si>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</si>
  <si>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</si>
  <si>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</si>
  <si>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</si>
  <si>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</si>
  <si>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</si>
  <si>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</si>
  <si>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</si>
  <si>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</si>
  <si>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</si>
  <si>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</si>
  <si>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</si>
  <si>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</si>
  <si>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</si>
  <si>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</si>
  <si>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</si>
  <si>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</si>
  <si>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</si>
  <si>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</si>
  <si>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</si>
  <si>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</si>
  <si>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</si>
  <si>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</si>
  <si>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</si>
  <si>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</si>
  <si>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</si>
  <si>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</si>
  <si>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</si>
  <si>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</si>
  <si>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</si>
  <si>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</si>
  <si>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</si>
  <si>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</si>
  <si>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</si>
  <si>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</si>
  <si>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</si>
  <si>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</si>
  <si>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</si>
  <si>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</si>
  <si>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</si>
  <si>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</si>
  <si>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</si>
  <si>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</si>
  <si>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</si>
  <si>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</si>
  <si>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</si>
  <si>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</si>
  <si>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</si>
  <si>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</si>
  <si>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</si>
  <si>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</si>
  <si>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</si>
  <si>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</si>
  <si>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</si>
  <si>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</si>
  <si>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</si>
  <si>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</si>
  <si>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</si>
  <si>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</si>
  <si>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</si>
  <si>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</si>
  <si>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</si>
  <si>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</si>
  <si>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</si>
  <si>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</si>
  <si>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</si>
  <si>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</si>
  <si>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</si>
  <si>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</si>
  <si>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</si>
  <si>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</si>
  <si>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</si>
  <si>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</si>
  <si>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</si>
  <si>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</si>
  <si>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</si>
  <si>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</si>
  <si>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</si>
  <si>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</si>
  <si>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</si>
  <si>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</si>
  <si>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</si>
  <si>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</si>
  <si>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</si>
  <si>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</si>
  <si>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</si>
  <si>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</si>
  <si>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</si>
  <si>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</si>
  <si>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</si>
  <si>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</si>
  <si>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</si>
  <si>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</si>
  <si>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</si>
  <si>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</si>
  <si>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</si>
  <si>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</si>
  <si>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</si>
  <si>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</si>
  <si>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</si>
  <si>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</si>
  <si>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</si>
  <si>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</si>
  <si>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</si>
  <si>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</si>
  <si>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</si>
  <si>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</si>
  <si>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</si>
  <si>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</si>
  <si>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</si>
  <si>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</si>
  <si>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</si>
  <si>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</si>
  <si>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</si>
  <si>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</si>
  <si>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</si>
  <si>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</si>
  <si>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</si>
  <si>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</si>
  <si>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</si>
  <si>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</si>
  <si>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</si>
  <si>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</si>
  <si>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</si>
  <si>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</si>
  <si>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</si>
  <si>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</si>
  <si>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</si>
  <si>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</si>
  <si>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</si>
  <si>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</si>
  <si>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</si>
  <si>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</si>
  <si>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</si>
  <si>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</si>
  <si>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</si>
  <si>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</si>
  <si>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</si>
  <si>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</si>
  <si>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</si>
  <si>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</si>
  <si>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</si>
  <si>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</si>
  <si>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</si>
  <si>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</si>
  <si>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</si>
  <si>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</si>
  <si>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</si>
  <si>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</si>
  <si>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</si>
  <si>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</si>
  <si>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</si>
  <si>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</si>
  <si>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</si>
  <si>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</si>
  <si>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</si>
  <si>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</si>
  <si>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</si>
  <si>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</si>
  <si>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</si>
  <si>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</si>
  <si>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</si>
  <si>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</si>
  <si>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</si>
  <si>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</si>
  <si>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</si>
  <si>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</si>
  <si>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</si>
  <si>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</si>
  <si>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</si>
  <si>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</si>
  <si>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</si>
  <si>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</si>
  <si>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</si>
  <si>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</si>
  <si>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</si>
  <si>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</si>
  <si>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</si>
  <si>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</si>
  <si>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</si>
  <si>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</si>
  <si>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</si>
  <si>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</si>
  <si>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</si>
  <si>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</si>
  <si>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</si>
  <si>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</si>
  <si>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</si>
  <si>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</si>
  <si>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</si>
  <si>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</si>
  <si>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</si>
  <si>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</si>
  <si>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</si>
  <si>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</si>
  <si>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</si>
  <si>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</si>
  <si>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</si>
  <si>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</si>
  <si>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</si>
  <si>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</si>
  <si>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</si>
  <si>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</si>
  <si>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</si>
  <si>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</si>
  <si>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</si>
  <si>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</si>
  <si>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</si>
  <si>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</si>
  <si>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</si>
  <si>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</si>
  <si>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</si>
  <si>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</si>
  <si>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</si>
  <si>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</si>
  <si>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</si>
  <si>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</si>
  <si>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</si>
  <si>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</si>
  <si>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</si>
  <si>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</si>
  <si>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</si>
  <si>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</si>
  <si>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</si>
  <si>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</si>
  <si>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</si>
  <si>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</si>
  <si>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</si>
  <si>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</si>
  <si>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</si>
  <si>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</si>
  <si>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</si>
  <si>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</si>
  <si>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</si>
  <si>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</si>
  <si>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</si>
  <si>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</si>
  <si>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</si>
  <si>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</si>
  <si>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</si>
  <si>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</si>
  <si>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</si>
  <si>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</si>
  <si>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</si>
  <si>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</si>
  <si>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</si>
  <si>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</si>
  <si>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</si>
  <si>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</si>
  <si>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</si>
  <si>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</si>
  <si>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</si>
  <si>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</si>
  <si>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</si>
  <si>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</si>
  <si>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</si>
  <si>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</si>
  <si>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</si>
  <si>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</si>
  <si>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</si>
  <si>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</si>
  <si>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</si>
  <si>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</si>
  <si>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</si>
  <si>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</si>
  <si>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</si>
  <si>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</si>
  <si>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</si>
  <si>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</si>
  <si>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</si>
  <si>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</si>
  <si>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</si>
  <si>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</si>
  <si>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</si>
  <si>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</si>
  <si>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</si>
  <si>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</si>
  <si>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</si>
  <si>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</si>
  <si>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</si>
  <si>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</si>
  <si>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</si>
  <si>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</si>
  <si>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</si>
  <si>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</si>
  <si>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</si>
  <si>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</si>
  <si>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</si>
  <si>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</si>
  <si>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</si>
  <si>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</si>
  <si>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</si>
  <si>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</si>
  <si>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</si>
  <si>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</si>
  <si>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</si>
  <si>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</si>
  <si>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</si>
  <si>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</si>
  <si>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</si>
  <si>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</si>
  <si>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</si>
  <si>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</si>
  <si>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</si>
  <si>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</si>
  <si>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</si>
  <si>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</si>
  <si>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</si>
  <si>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</si>
  <si>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</si>
  <si>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</si>
  <si>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</si>
  <si>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</si>
  <si>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</si>
  <si>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</si>
  <si>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</si>
  <si>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</si>
  <si>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</si>
  <si>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</si>
  <si>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</si>
  <si>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</si>
  <si>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</si>
  <si>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</si>
  <si>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</si>
  <si>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</si>
  <si>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</si>
  <si>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</si>
  <si>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</si>
  <si>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</si>
  <si>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</si>
  <si>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</si>
  <si>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</si>
  <si>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</si>
  <si>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</si>
  <si>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</si>
  <si>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</si>
  <si>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</si>
  <si>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</si>
  <si>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</si>
  <si>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</si>
  <si>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</si>
  <si>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</si>
  <si>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</si>
  <si>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</si>
  <si>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</si>
  <si>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</si>
  <si>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</si>
  <si>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</si>
  <si>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</si>
  <si>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</si>
  <si>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</si>
  <si>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</si>
  <si>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</si>
  <si>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</si>
  <si>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</si>
  <si>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</si>
  <si>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</si>
  <si>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</si>
  <si>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</si>
  <si>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</si>
  <si>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</si>
  <si>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</si>
  <si>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</si>
  <si>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</si>
  <si>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</si>
  <si>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</si>
  <si>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</si>
  <si>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</si>
  <si>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</si>
  <si>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</si>
  <si>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</si>
  <si>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</si>
  <si>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</si>
  <si>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</si>
  <si>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</si>
  <si>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</si>
  <si>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</si>
  <si>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</si>
  <si>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</si>
  <si>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</si>
  <si>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</si>
  <si>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</si>
  <si>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</si>
  <si>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</si>
  <si>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</si>
  <si>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</si>
  <si>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</si>
  <si>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</si>
  <si>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</si>
  <si>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</si>
  <si>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</si>
  <si>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</si>
  <si>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</si>
  <si>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</si>
  <si>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</si>
  <si>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</si>
  <si>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</si>
  <si>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</si>
  <si>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</si>
  <si>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</si>
  <si>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</si>
  <si>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</si>
  <si>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</si>
  <si>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</si>
  <si>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</si>
  <si>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</si>
  <si>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</si>
  <si>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</si>
  <si>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</si>
  <si>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</si>
  <si>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</si>
  <si>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</si>
  <si>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</si>
  <si>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</si>
  <si>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</si>
  <si>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</si>
  <si>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</si>
  <si>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</si>
  <si>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</si>
  <si>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</si>
  <si>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</si>
  <si>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</si>
  <si>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</si>
  <si>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</si>
  <si>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</si>
  <si>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</si>
  <si>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</si>
  <si>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</si>
  <si>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</si>
  <si>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</si>
  <si>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</si>
  <si>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</si>
  <si>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</si>
  <si>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</si>
  <si>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</si>
  <si>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</si>
  <si>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</si>
  <si>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</si>
  <si>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</si>
  <si>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</si>
  <si>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</si>
  <si>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</si>
  <si>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</si>
  <si>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</si>
  <si>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</si>
  <si>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</si>
  <si>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</si>
  <si>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</si>
  <si>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</si>
  <si>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</si>
  <si>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</si>
  <si>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</si>
  <si>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</si>
  <si>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</si>
  <si>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</si>
  <si>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</si>
  <si>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</si>
  <si>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</si>
  <si>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</si>
  <si>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</si>
  <si>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</si>
  <si>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</si>
  <si>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</si>
  <si>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</si>
  <si>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</si>
  <si>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</si>
  <si>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</si>
  <si>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</si>
  <si>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</si>
  <si>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</si>
  <si>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</si>
  <si>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</si>
  <si>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</si>
  <si>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</si>
  <si>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</si>
  <si>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</si>
  <si>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</si>
  <si>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</si>
  <si>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</si>
  <si>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</si>
  <si>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</si>
  <si>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</si>
  <si>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</si>
  <si>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</si>
  <si>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</si>
  <si>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</si>
  <si>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</si>
  <si>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</si>
  <si>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</si>
  <si>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</si>
  <si>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</si>
  <si>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</si>
  <si>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</si>
  <si>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</si>
  <si>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</si>
  <si>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</si>
  <si>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</si>
  <si>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</si>
  <si>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</si>
  <si>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</si>
  <si>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</si>
  <si>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</si>
  <si>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</si>
  <si>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</si>
  <si>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</si>
  <si>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</si>
  <si>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</si>
  <si>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</si>
  <si>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</si>
  <si>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</si>
  <si>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</si>
  <si>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</si>
  <si>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</si>
  <si>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</si>
  <si>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</si>
  <si>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</si>
  <si>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</si>
  <si>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</si>
  <si>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</si>
  <si>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</si>
  <si>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</si>
  <si>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</si>
  <si>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</si>
  <si>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</si>
  <si>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</si>
  <si>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</si>
  <si>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</si>
  <si>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</si>
  <si>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</si>
  <si>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</si>
  <si>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</si>
  <si>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</si>
  <si>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</si>
  <si>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</si>
  <si>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</si>
  <si>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</si>
  <si>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</si>
  <si>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</si>
  <si>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</si>
  <si>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</si>
  <si>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</si>
  <si>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</si>
  <si>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</si>
  <si>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</si>
  <si>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</si>
  <si>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</si>
  <si>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</si>
  <si>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</si>
  <si>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</si>
  <si>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</si>
  <si>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</si>
  <si>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</si>
  <si>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</si>
  <si>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</si>
  <si>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</si>
  <si>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</si>
  <si>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</si>
  <si>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</si>
  <si>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</si>
  <si>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</si>
  <si>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</si>
  <si>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</si>
  <si>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</si>
  <si>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</si>
  <si>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</si>
  <si>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</si>
  <si>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</si>
  <si>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</si>
  <si>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</si>
  <si>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</si>
  <si>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</si>
  <si>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</si>
  <si>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</si>
  <si>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</si>
  <si>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</si>
  <si>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</si>
  <si>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</si>
  <si>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</si>
  <si>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</si>
  <si>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</si>
  <si>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</si>
  <si>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</si>
  <si>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</si>
  <si>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</si>
  <si>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</si>
  <si>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</si>
  <si>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</si>
  <si>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</si>
  <si>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</si>
  <si>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</si>
  <si>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</si>
  <si>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</si>
  <si>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</si>
  <si>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</si>
  <si>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</si>
  <si>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</si>
  <si>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</si>
  <si>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</si>
  <si>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</si>
  <si>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</si>
  <si>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</si>
  <si>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</si>
  <si>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</si>
  <si>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</si>
  <si>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</si>
  <si>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</si>
  <si>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</si>
  <si>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</si>
  <si>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</si>
  <si>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</si>
  <si>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</si>
  <si>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</si>
  <si>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</si>
  <si>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</si>
  <si>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</si>
  <si>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</si>
  <si>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</si>
  <si>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</si>
  <si>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</si>
  <si>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</si>
  <si>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</si>
  <si>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</si>
  <si>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</si>
  <si>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</si>
  <si>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</si>
  <si>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</si>
  <si>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</si>
  <si>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</si>
  <si>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</si>
  <si>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</si>
  <si>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</si>
  <si>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</si>
  <si>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</si>
  <si>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</si>
  <si>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</si>
  <si>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</si>
  <si>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</si>
  <si>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</si>
  <si>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</si>
  <si>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</si>
  <si>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</si>
  <si>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</si>
  <si>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</si>
  <si>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</si>
  <si>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</si>
  <si>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</si>
  <si>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</si>
  <si>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</si>
  <si>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</si>
  <si>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</si>
  <si>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</si>
  <si>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</si>
  <si>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</si>
  <si>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</si>
  <si>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</si>
  <si>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</si>
  <si>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</si>
  <si>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</si>
  <si>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</si>
  <si>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</si>
  <si>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</si>
  <si>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</si>
  <si>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</si>
  <si>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</si>
  <si>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</si>
  <si>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</si>
  <si>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</si>
  <si>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</si>
  <si>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</si>
  <si>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</si>
  <si>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</si>
  <si>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</si>
  <si>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</si>
  <si>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</si>
  <si>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</si>
  <si>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</si>
  <si>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</si>
  <si>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</si>
  <si>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</si>
  <si>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</si>
  <si>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</si>
  <si>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</si>
  <si>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</si>
  <si>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</si>
  <si>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</si>
  <si>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</si>
  <si>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</si>
  <si>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</si>
  <si>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</si>
  <si>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</si>
  <si>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</si>
  <si>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</si>
  <si>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</si>
  <si>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</si>
  <si>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</si>
  <si>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</si>
  <si>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</si>
  <si>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</si>
  <si>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</si>
  <si>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</si>
  <si>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</si>
  <si>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</si>
  <si>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</si>
  <si>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</si>
  <si>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</si>
  <si>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</si>
  <si>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</si>
  <si>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</si>
  <si>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</si>
  <si>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</si>
  <si>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</si>
  <si>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</si>
  <si>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</si>
  <si>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</si>
  <si>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</si>
  <si>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</si>
  <si>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</si>
  <si>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</si>
  <si>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</si>
  <si>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</si>
  <si>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</si>
  <si>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</si>
  <si>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</si>
  <si>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</si>
  <si>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</si>
  <si>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</si>
  <si>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</si>
  <si>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</si>
  <si>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</si>
  <si>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</si>
  <si>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</si>
  <si>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</si>
  <si>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</si>
  <si>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</si>
  <si>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</si>
  <si>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</si>
  <si>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</si>
  <si>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</si>
  <si>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</si>
  <si>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</si>
  <si>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</si>
  <si>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</si>
  <si>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</si>
  <si>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</si>
  <si>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</si>
  <si>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</si>
  <si>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</si>
  <si>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</si>
  <si>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</si>
  <si>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</si>
  <si>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</si>
  <si>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</si>
  <si>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</si>
  <si>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</si>
  <si>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</si>
  <si>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</si>
  <si>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</si>
  <si>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</si>
  <si>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</si>
  <si>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</si>
  <si>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</si>
  <si>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</si>
  <si>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</si>
  <si>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</si>
  <si>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</si>
  <si>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</si>
  <si>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</si>
  <si>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</si>
  <si>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</si>
  <si>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</si>
  <si>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</si>
  <si>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</si>
  <si>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</si>
  <si>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</si>
  <si>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</si>
  <si>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</si>
  <si>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</si>
  <si>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</si>
  <si>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</si>
  <si>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</si>
  <si>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</si>
  <si>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</si>
  <si>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</si>
  <si>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</si>
  <si>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</si>
  <si>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</si>
  <si>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</si>
  <si>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</si>
  <si>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</si>
  <si>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</si>
  <si>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</si>
  <si>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</si>
  <si>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</si>
  <si>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</si>
  <si>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</si>
  <si>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</si>
  <si>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</si>
  <si>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</si>
  <si>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</si>
  <si>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</si>
  <si>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</si>
  <si>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</si>
  <si>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</si>
  <si>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</si>
  <si>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</si>
  <si>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</si>
  <si>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</si>
  <si>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</si>
  <si>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</si>
  <si>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</si>
  <si>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</si>
  <si>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</si>
  <si>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</si>
  <si>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</si>
  <si>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</si>
  <si>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</si>
  <si>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</si>
  <si>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</si>
  <si>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</si>
  <si>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</si>
  <si>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</si>
  <si>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</si>
  <si>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</si>
  <si>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</si>
  <si>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</si>
  <si>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</si>
  <si>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</si>
  <si>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</si>
  <si>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</si>
  <si>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</si>
  <si>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</si>
  <si>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</si>
  <si>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</si>
  <si>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</si>
  <si>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</si>
  <si>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</si>
  <si>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</si>
  <si>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</si>
  <si>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</si>
  <si>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</si>
  <si>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</si>
  <si>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</si>
  <si>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</si>
  <si>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</si>
  <si>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</si>
  <si>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</si>
  <si>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</si>
  <si>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</si>
  <si>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</si>
  <si>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</si>
  <si>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</si>
  <si>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</si>
  <si>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</si>
  <si>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</si>
  <si>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</si>
  <si>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</si>
  <si>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</si>
  <si>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</si>
  <si>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</si>
  <si>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</si>
  <si>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</si>
  <si>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</si>
  <si>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</si>
  <si>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</si>
  <si>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</si>
  <si>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</si>
  <si>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</si>
  <si>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</si>
  <si>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</si>
  <si>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</si>
  <si>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</si>
  <si>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</si>
  <si>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</si>
  <si>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</si>
  <si>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</si>
  <si>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</si>
  <si>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</si>
  <si>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</si>
  <si>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</si>
  <si>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</si>
  <si>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</si>
  <si>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</si>
  <si>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</si>
  <si>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</si>
  <si>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</si>
  <si>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</si>
  <si>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</si>
  <si>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</si>
  <si>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</si>
  <si>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</si>
  <si>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</si>
  <si>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</si>
  <si>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</si>
  <si>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</si>
  <si>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</si>
  <si>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</si>
  <si>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</si>
  <si>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</si>
  <si>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</si>
  <si>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</si>
  <si>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</si>
  <si>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</si>
  <si>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</si>
  <si>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</si>
  <si>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</si>
  <si>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</si>
  <si>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</si>
  <si>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</si>
  <si>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</si>
  <si>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</si>
  <si>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</si>
  <si>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</si>
  <si>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</si>
  <si>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</si>
  <si>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</si>
  <si>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</si>
  <si>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</si>
  <si>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</si>
  <si>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</si>
  <si>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</si>
  <si>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</si>
  <si>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</si>
  <si>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</si>
  <si>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</si>
  <si>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</si>
  <si>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</si>
  <si>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</si>
  <si>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</si>
  <si>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</si>
  <si>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</si>
  <si>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</si>
  <si>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</si>
  <si>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</si>
  <si>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</si>
  <si>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</si>
  <si>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</si>
  <si>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</si>
  <si>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</si>
  <si>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</si>
  <si>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</si>
  <si>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</si>
  <si>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</si>
  <si>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</si>
  <si>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</si>
  <si>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</si>
  <si>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</si>
  <si>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</si>
  <si>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</si>
  <si>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</si>
  <si>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</si>
  <si>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</si>
  <si>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</si>
  <si>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</si>
  <si>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</si>
  <si>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</si>
  <si>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</si>
  <si>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</si>
  <si>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</si>
  <si>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</si>
  <si>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</si>
  <si>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</si>
  <si>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</si>
  <si>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</si>
  <si>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</si>
  <si>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</si>
  <si>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</si>
  <si>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</si>
  <si>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</si>
  <si>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</si>
  <si>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</si>
  <si>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</si>
  <si>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</si>
  <si>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</si>
  <si>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</si>
  <si>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</si>
  <si>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</si>
  <si>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</si>
  <si>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</si>
  <si>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</si>
  <si>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</si>
  <si>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</si>
  <si>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</si>
  <si>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</si>
  <si>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</si>
  <si>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</si>
  <si>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</si>
  <si>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</si>
  <si>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</si>
  <si>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</si>
  <si>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</si>
  <si>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</si>
  <si>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</si>
  <si>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</si>
  <si>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</si>
  <si>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</si>
  <si>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</si>
  <si>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</si>
  <si>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</si>
  <si>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</si>
  <si>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</si>
  <si>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</si>
  <si>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</si>
  <si>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</si>
  <si>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</si>
  <si>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</si>
  <si>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</si>
  <si>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</si>
  <si>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</si>
  <si>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</si>
  <si>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</si>
  <si>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</si>
  <si>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</si>
  <si>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</si>
  <si>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</si>
  <si>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</si>
  <si>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</si>
  <si>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</si>
  <si>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</si>
  <si>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</si>
  <si>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</si>
  <si>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</si>
  <si>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</si>
  <si>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</si>
  <si>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</si>
  <si>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</si>
  <si>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</si>
  <si>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</si>
  <si>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</si>
  <si>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</si>
  <si>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</si>
  <si>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</si>
  <si>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</si>
  <si>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</si>
  <si>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</si>
  <si>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</si>
  <si>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</si>
  <si>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</si>
  <si>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</si>
  <si>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</si>
  <si>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</si>
  <si>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</si>
  <si>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</si>
  <si>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</si>
  <si>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</si>
  <si>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</si>
  <si>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</si>
  <si>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</si>
  <si>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</si>
  <si>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</si>
  <si>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</si>
  <si>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</si>
  <si>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</si>
  <si>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</si>
  <si>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</si>
  <si>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</si>
  <si>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</si>
  <si>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</si>
  <si>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</si>
  <si>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</si>
  <si>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</si>
  <si>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</si>
  <si>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</si>
  <si>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</si>
  <si>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</si>
  <si>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</si>
  <si>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</si>
  <si>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</si>
  <si>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</si>
  <si>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</si>
  <si>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</si>
  <si>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</si>
  <si>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</si>
  <si>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</si>
  <si>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</si>
  <si>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</si>
  <si>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</si>
  <si>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</si>
  <si>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</si>
  <si>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</si>
  <si>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</si>
  <si>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</si>
  <si>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</si>
  <si>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</si>
  <si>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</si>
  <si>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</si>
  <si>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</si>
  <si>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</si>
  <si>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</si>
  <si>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</si>
  <si>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</si>
  <si>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</si>
  <si>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</si>
  <si>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</si>
  <si>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</si>
  <si>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</si>
  <si>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</si>
  <si>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</si>
  <si>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</si>
  <si>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</si>
  <si>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</si>
  <si>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</si>
  <si>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</si>
  <si>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</si>
  <si>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</si>
  <si>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</si>
  <si>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</si>
  <si>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</si>
  <si>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</si>
  <si>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</si>
  <si>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</si>
  <si>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</si>
  <si>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</si>
  <si>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</si>
  <si>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</si>
  <si>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</si>
  <si>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</si>
  <si>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</si>
  <si>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</si>
  <si>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</si>
  <si>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</si>
  <si>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</si>
  <si>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</si>
  <si>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</si>
  <si>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</si>
  <si>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</si>
  <si>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</si>
  <si>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</si>
  <si>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</si>
  <si>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</si>
  <si>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</si>
  <si>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</si>
  <si>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</si>
  <si>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</si>
  <si>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</si>
  <si>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</si>
  <si>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</si>
  <si>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</si>
  <si>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</si>
  <si>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</si>
  <si>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</si>
  <si>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</si>
  <si>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</si>
  <si>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</si>
  <si>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</si>
  <si>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</si>
  <si>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</si>
  <si>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</si>
  <si>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</si>
  <si>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</si>
  <si>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</si>
  <si>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</si>
  <si>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</si>
  <si>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</si>
  <si>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</si>
  <si>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</si>
  <si>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</si>
  <si>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</si>
  <si>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</si>
  <si>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</si>
  <si>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</si>
  <si>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</si>
  <si>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</si>
  <si>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</si>
  <si>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</si>
  <si>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</si>
  <si>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</si>
  <si>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</si>
  <si>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</si>
  <si>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</si>
  <si>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</si>
  <si>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</si>
  <si>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</si>
  <si>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</si>
  <si>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</si>
  <si>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</si>
  <si>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</si>
  <si>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</si>
  <si>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</si>
  <si>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</si>
  <si>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</si>
  <si>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</si>
  <si>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</si>
  <si>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</si>
  <si>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</si>
  <si>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</si>
  <si>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</si>
  <si>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</si>
  <si>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</si>
  <si>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</si>
  <si>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</si>
  <si>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</si>
  <si>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</si>
  <si>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</si>
  <si>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</si>
  <si>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</si>
  <si>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</si>
  <si>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</si>
  <si>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</si>
  <si>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</si>
  <si>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</si>
  <si>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</si>
  <si>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</si>
  <si>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</si>
  <si>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</si>
  <si>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</si>
  <si>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</si>
  <si>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</si>
  <si>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</si>
  <si>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</si>
  <si>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</si>
  <si>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</si>
  <si>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</si>
  <si>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</si>
  <si>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</si>
  <si>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</si>
  <si>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</si>
  <si>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</si>
  <si>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</si>
  <si>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</si>
  <si>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</si>
  <si>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</si>
  <si>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</si>
  <si>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</si>
  <si>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</si>
  <si>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</si>
  <si>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</si>
  <si>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</si>
  <si>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</si>
  <si>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</si>
  <si>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</si>
  <si>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</si>
  <si>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</si>
  <si>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</si>
  <si>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</si>
  <si>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</si>
  <si>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</si>
  <si>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</si>
  <si>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</si>
  <si>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</si>
  <si>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</si>
  <si>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</si>
  <si>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</si>
  <si>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</si>
  <si>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</si>
  <si>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</si>
  <si>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</si>
  <si>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</si>
  <si>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</si>
  <si>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</si>
  <si>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</si>
  <si>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</si>
  <si>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</si>
  <si>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</si>
  <si>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</si>
  <si>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</si>
  <si>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</si>
  <si>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</si>
  <si>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</si>
  <si>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</si>
  <si>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</si>
  <si>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</si>
  <si>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</si>
  <si>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</si>
  <si>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</si>
  <si>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</si>
  <si>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</si>
  <si>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</si>
  <si>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</si>
  <si>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</si>
  <si>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</si>
  <si>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</si>
  <si>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</si>
  <si>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</si>
  <si>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</si>
  <si>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</si>
  <si>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</si>
  <si>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</si>
  <si>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</si>
  <si>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</si>
  <si>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</si>
  <si>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</si>
  <si>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</si>
  <si>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</si>
  <si>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</si>
  <si>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</si>
  <si>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</si>
  <si>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</si>
  <si>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</si>
  <si>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</si>
  <si>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</si>
  <si>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</si>
  <si>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</si>
  <si>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</si>
  <si>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</si>
  <si>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</si>
  <si>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</si>
  <si>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</si>
  <si>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</si>
  <si>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</si>
  <si>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</si>
  <si>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</si>
  <si>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</si>
  <si>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</si>
  <si>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</si>
  <si>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</si>
  <si>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</si>
  <si>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</si>
  <si>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</si>
  <si>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</si>
  <si>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</si>
  <si>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</si>
  <si>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</si>
  <si>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</si>
  <si>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</si>
  <si>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</si>
  <si>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</si>
  <si>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</si>
  <si>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</si>
  <si>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</si>
  <si>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</si>
  <si>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</si>
  <si>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</si>
  <si>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</si>
  <si>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</si>
  <si>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</si>
  <si>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</si>
  <si>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</si>
  <si>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</si>
  <si>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</si>
  <si>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</si>
  <si>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</si>
  <si>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</si>
  <si>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</si>
  <si>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</si>
  <si>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</si>
  <si>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</si>
  <si>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</si>
  <si>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</si>
  <si>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</si>
  <si>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</si>
  <si>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</si>
  <si>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</si>
  <si>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</si>
  <si>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</si>
  <si>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</si>
  <si>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</si>
  <si>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</si>
  <si>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</si>
  <si>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</si>
  <si>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</si>
  <si>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</si>
  <si>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</si>
  <si>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</si>
  <si>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</si>
  <si>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</si>
  <si>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</si>
  <si>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</si>
  <si>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</si>
  <si>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</si>
  <si>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</si>
  <si>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</si>
  <si>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</si>
  <si>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</si>
  <si>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</si>
  <si>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</si>
  <si>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</si>
  <si>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</si>
  <si>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</si>
  <si>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</si>
  <si>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</si>
  <si>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</si>
  <si>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</si>
  <si>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</si>
  <si>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</si>
  <si>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</si>
  <si>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</si>
  <si>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</si>
  <si>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</si>
  <si>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</si>
  <si>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</si>
  <si>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</si>
  <si>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</si>
  <si>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</si>
  <si>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</si>
  <si>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</si>
  <si>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</si>
  <si>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</si>
  <si>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</si>
  <si>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</si>
  <si>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</si>
  <si>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</si>
  <si>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</si>
  <si>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</si>
  <si>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</si>
  <si>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</si>
  <si>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</si>
  <si>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</si>
  <si>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</si>
  <si>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</si>
  <si>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</si>
  <si>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</si>
  <si>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</si>
  <si>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</si>
  <si>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</si>
  <si>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</si>
  <si>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</si>
  <si>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</si>
  <si>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</si>
  <si>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</si>
  <si>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</si>
  <si>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</si>
  <si>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</si>
  <si>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</si>
  <si>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</si>
  <si>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</si>
  <si>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</si>
  <si>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</si>
  <si>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</si>
  <si>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</si>
  <si>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</si>
  <si>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</si>
  <si>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</si>
  <si>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</si>
  <si>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</si>
  <si>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</si>
  <si>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</si>
  <si>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</si>
  <si>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</si>
  <si>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</si>
  <si>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</si>
  <si>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</si>
  <si>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</si>
  <si>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</si>
  <si>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</si>
  <si>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</si>
  <si>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</si>
  <si>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</si>
  <si>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</si>
  <si>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</si>
  <si>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</si>
  <si>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</si>
  <si>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</si>
  <si>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</si>
  <si>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</si>
  <si>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</si>
  <si>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</si>
  <si>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</si>
  <si>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</si>
  <si>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</si>
  <si>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</si>
  <si>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</si>
  <si>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</si>
  <si>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</si>
  <si>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</si>
  <si>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</si>
  <si>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</si>
  <si>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</si>
  <si>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</si>
  <si>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</si>
  <si>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</si>
  <si>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</si>
  <si>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</si>
  <si>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</si>
  <si>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</si>
  <si>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</si>
  <si>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</si>
  <si>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</si>
  <si>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</si>
  <si>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</si>
  <si>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</si>
  <si>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</si>
  <si>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</si>
  <si>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</si>
  <si>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</si>
  <si>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</si>
  <si>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</si>
  <si>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</si>
  <si>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</si>
  <si>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</si>
  <si>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</si>
  <si>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</si>
  <si>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</si>
  <si>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</si>
  <si>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</si>
  <si>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</si>
  <si>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</si>
  <si>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</si>
  <si>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</si>
  <si>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</si>
  <si>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</si>
  <si>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</si>
  <si>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</si>
  <si>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</si>
  <si>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</si>
  <si>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</si>
  <si>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</si>
  <si>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</si>
  <si>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</si>
  <si>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</si>
  <si>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</si>
  <si>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</si>
  <si>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</si>
  <si>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</si>
  <si>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</si>
  <si>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</si>
  <si>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</si>
  <si>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</si>
  <si>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</si>
  <si>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</si>
  <si>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</si>
  <si>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</si>
  <si>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</si>
  <si>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</si>
  <si>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</si>
  <si>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</si>
  <si>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</si>
  <si>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</si>
  <si>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</si>
  <si>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</si>
  <si>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</si>
  <si>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</si>
  <si>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</si>
  <si>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</si>
  <si>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</si>
  <si>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</si>
  <si>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</si>
  <si>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</si>
  <si>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</si>
  <si>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</si>
  <si>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</si>
  <si>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</si>
  <si>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</si>
  <si>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</si>
  <si>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</si>
  <si>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</si>
  <si>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</si>
  <si>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</si>
  <si>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</si>
  <si>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</si>
  <si>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</si>
  <si>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</si>
  <si>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</si>
  <si>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</si>
  <si>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</si>
  <si>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</si>
  <si>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</si>
  <si>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</si>
  <si>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</si>
  <si>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</si>
  <si>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</si>
  <si>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</si>
  <si>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</si>
  <si>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</si>
  <si>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</si>
  <si>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</si>
  <si>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</si>
  <si>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</si>
  <si>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</si>
  <si>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</si>
  <si>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</si>
  <si>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</si>
  <si>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</si>
  <si>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</si>
  <si>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</si>
  <si>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</si>
  <si>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</si>
  <si>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</si>
  <si>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</si>
  <si>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</si>
  <si>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</si>
  <si>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</si>
  <si>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</si>
  <si>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</si>
  <si>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</si>
  <si>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</si>
  <si>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</si>
  <si>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</si>
  <si>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</si>
  <si>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</si>
  <si>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</si>
  <si>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</si>
  <si>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</si>
  <si>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</si>
  <si>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</si>
  <si>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</si>
  <si>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</si>
  <si>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</si>
  <si>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</si>
  <si>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</si>
  <si>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</si>
  <si>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</si>
  <si>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</si>
  <si>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</si>
  <si>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</si>
  <si>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</si>
  <si>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</si>
  <si>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</si>
  <si>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</si>
  <si>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</si>
  <si>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</si>
  <si>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</si>
  <si>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</si>
  <si>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</si>
  <si>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</si>
  <si>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</si>
  <si>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</si>
  <si>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</si>
  <si>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</si>
  <si>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</si>
  <si>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</si>
  <si>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</si>
  <si>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</si>
  <si>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</si>
  <si>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</si>
  <si>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</si>
  <si>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</si>
  <si>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</si>
  <si>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</si>
  <si>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</si>
  <si>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</si>
  <si>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</si>
  <si>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</si>
  <si>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</si>
  <si>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</si>
  <si>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</si>
  <si>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</si>
  <si>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</si>
  <si>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</si>
  <si>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</si>
  <si>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</si>
  <si>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</si>
  <si>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</si>
  <si>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</si>
  <si>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</si>
  <si>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</si>
  <si>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</si>
  <si>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</si>
  <si>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</si>
  <si>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</si>
  <si>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</si>
  <si>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</si>
  <si>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</si>
  <si>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</si>
  <si>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</si>
  <si>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</si>
  <si>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</si>
  <si>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</si>
  <si>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</si>
  <si>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</si>
  <si>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</si>
  <si>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</si>
  <si>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</si>
  <si>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</si>
  <si>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</si>
  <si>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</si>
  <si>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</si>
  <si>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</si>
  <si>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</si>
  <si>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</si>
  <si>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</si>
  <si>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</si>
  <si>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</si>
  <si>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</si>
  <si>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</si>
  <si>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</si>
  <si>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</si>
  <si>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</si>
  <si>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</si>
  <si>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</si>
  <si>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</si>
  <si>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</si>
  <si>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</si>
  <si>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</si>
  <si>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</si>
  <si>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</si>
  <si>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</si>
  <si>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</si>
  <si>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</si>
  <si>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</si>
  <si>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</si>
  <si>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</si>
  <si>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</si>
  <si>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</si>
  <si>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</si>
  <si>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</si>
  <si>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</si>
  <si>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</si>
  <si>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</si>
  <si>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</si>
  <si>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</si>
  <si>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</si>
  <si>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</si>
  <si>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</si>
  <si>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</si>
  <si>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</si>
  <si>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</si>
  <si>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</si>
  <si>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</si>
  <si>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</si>
  <si>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</si>
  <si>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</si>
  <si>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</si>
  <si>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</si>
  <si>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</si>
  <si>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</si>
  <si>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</si>
  <si>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</si>
  <si>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</si>
  <si>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</si>
  <si>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</si>
  <si>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</si>
  <si>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</si>
  <si>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</si>
  <si>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</si>
  <si>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</si>
  <si>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</si>
  <si>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</si>
  <si>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</si>
  <si>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</si>
  <si>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</si>
  <si>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</si>
  <si>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</si>
  <si>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</si>
  <si>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</si>
  <si>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</si>
  <si>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</si>
  <si>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</si>
  <si>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</si>
  <si>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</si>
  <si>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</si>
  <si>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</si>
  <si>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</si>
  <si>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</si>
  <si>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</si>
  <si>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</si>
  <si>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</si>
  <si>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</si>
  <si>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</si>
  <si>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</si>
  <si>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</si>
  <si>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</si>
  <si>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</si>
  <si>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</si>
  <si>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</si>
  <si>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</si>
  <si>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</si>
  <si>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</si>
  <si>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</si>
  <si>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</si>
  <si>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</si>
  <si>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</si>
  <si>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</si>
  <si>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</si>
  <si>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</si>
  <si>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</si>
  <si>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</si>
  <si>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</si>
  <si>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</si>
  <si>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</si>
  <si>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</si>
  <si>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</si>
  <si>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</si>
  <si>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</si>
  <si>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</si>
  <si>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</si>
  <si>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</si>
  <si>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</si>
  <si>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</si>
  <si>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</si>
  <si>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</si>
  <si>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</si>
  <si>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</si>
  <si>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</si>
  <si>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</si>
  <si>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</si>
  <si>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</si>
  <si>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</si>
  <si>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</si>
  <si>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</si>
  <si>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</si>
  <si>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</si>
  <si>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</si>
  <si>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</si>
  <si>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</si>
  <si>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</si>
  <si>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</si>
  <si>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</si>
  <si>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</si>
  <si>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</si>
  <si>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</si>
  <si>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</si>
  <si>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</si>
  <si>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</si>
  <si>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</si>
  <si>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</si>
  <si>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</si>
  <si>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</si>
  <si>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</si>
  <si>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</si>
  <si>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</si>
  <si>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</si>
  <si>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</si>
  <si>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</si>
  <si>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</si>
  <si>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</si>
  <si>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</si>
  <si>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</si>
  <si>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</si>
  <si>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</si>
  <si>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</si>
  <si>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</si>
  <si>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</si>
  <si>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</si>
  <si>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</si>
  <si>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</si>
  <si>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</si>
  <si>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</si>
  <si>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</si>
  <si>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</si>
  <si>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</si>
  <si>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</si>
  <si>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</si>
  <si>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</si>
  <si>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</si>
  <si>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</si>
  <si>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</si>
  <si>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</si>
  <si>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</si>
  <si>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</si>
  <si>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</si>
  <si>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</si>
  <si>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</si>
  <si>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</si>
  <si>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</si>
  <si>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</si>
  <si>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</si>
  <si>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</si>
  <si>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</si>
  <si>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</si>
  <si>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</si>
  <si>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</si>
  <si>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</si>
  <si>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</si>
  <si>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</si>
  <si>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</si>
  <si>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</si>
  <si>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</si>
  <si>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</si>
  <si>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</si>
  <si>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</si>
  <si>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</si>
  <si>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</si>
  <si>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</si>
  <si>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</si>
  <si>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</si>
  <si>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</si>
  <si>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</si>
  <si>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</si>
  <si>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</si>
  <si>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</si>
  <si>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</si>
  <si>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</si>
  <si>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</si>
  <si>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</si>
  <si>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</si>
  <si>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</si>
  <si>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</si>
  <si>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</si>
  <si>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</si>
  <si>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</si>
  <si>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</si>
  <si>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</si>
  <si>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</si>
  <si>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</si>
  <si>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</si>
  <si>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</si>
  <si>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</si>
  <si>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</si>
  <si>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</si>
  <si>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</si>
  <si>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</si>
  <si>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</si>
  <si>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</si>
  <si>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</si>
  <si>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</si>
  <si>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</si>
  <si>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</si>
  <si>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</si>
  <si>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</si>
  <si>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</si>
  <si>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</si>
  <si>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</si>
  <si>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</si>
  <si>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</si>
  <si>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</si>
  <si>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</si>
  <si>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</si>
  <si>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</si>
  <si>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</si>
  <si>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</si>
  <si>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</si>
  <si>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</si>
  <si>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</si>
  <si>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</si>
  <si>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</si>
  <si>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</si>
  <si>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</si>
  <si>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</si>
  <si>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</si>
  <si>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</si>
  <si>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</si>
  <si>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</si>
  <si>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</si>
  <si>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</si>
  <si>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</si>
  <si>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</si>
  <si>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</si>
  <si>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</si>
  <si>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</si>
  <si>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</si>
  <si>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</si>
  <si>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</si>
  <si>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</si>
  <si>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</si>
  <si>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</si>
  <si>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</si>
  <si>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</si>
  <si>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</si>
  <si>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</si>
  <si>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</si>
  <si>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</si>
  <si>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</si>
  <si>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</si>
  <si>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</si>
  <si>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</si>
  <si>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</si>
  <si>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</si>
  <si>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</si>
  <si>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</si>
  <si>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</si>
  <si>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</si>
  <si>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</si>
  <si>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</si>
  <si>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</si>
  <si>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</si>
  <si>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</si>
  <si>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</si>
  <si>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</si>
  <si>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</si>
  <si>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</si>
  <si>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</si>
  <si>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</si>
  <si>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</si>
  <si>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</si>
  <si>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</si>
  <si>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</si>
  <si>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</si>
  <si>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</si>
  <si>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</si>
  <si>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</si>
  <si>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</si>
  <si>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</si>
  <si>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</si>
  <si>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</si>
  <si>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</si>
  <si>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</si>
  <si>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</si>
  <si>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</si>
  <si>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</si>
  <si>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</si>
  <si>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</si>
  <si>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</si>
  <si>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</si>
  <si>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</si>
  <si>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</si>
  <si>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</si>
  <si>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</si>
  <si>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</si>
  <si>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</si>
  <si>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</si>
  <si>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</si>
  <si>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</si>
  <si>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</si>
  <si>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</si>
  <si>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</si>
  <si>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</si>
  <si>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</si>
  <si>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</si>
  <si>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</si>
  <si>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</si>
  <si>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</si>
  <si>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</si>
  <si>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</si>
  <si>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</si>
  <si>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</si>
  <si>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</si>
  <si>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</si>
  <si>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</si>
  <si>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</si>
  <si>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</si>
  <si>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</si>
  <si>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</si>
  <si>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</si>
  <si>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</si>
  <si>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</si>
  <si>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</si>
  <si>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</si>
  <si>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</si>
  <si>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</si>
  <si>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</si>
  <si>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</si>
  <si>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</si>
  <si>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</si>
  <si>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</si>
  <si>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</si>
  <si>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</si>
  <si>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</si>
  <si>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</si>
  <si>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</si>
  <si>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</si>
  <si>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</si>
  <si>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</si>
  <si>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</si>
  <si>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</si>
  <si>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</si>
  <si>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</si>
  <si>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</si>
  <si>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</si>
  <si>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</si>
  <si>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</si>
  <si>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</si>
  <si>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</si>
  <si>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</si>
  <si>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</si>
  <si>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</si>
  <si>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</si>
  <si>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</si>
  <si>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</si>
  <si>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</si>
  <si>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</si>
  <si>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</si>
  <si>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</si>
  <si>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</si>
  <si>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</si>
  <si>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</si>
  <si>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</si>
  <si>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</si>
  <si>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</si>
  <si>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</si>
  <si>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</si>
  <si>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</si>
  <si>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</si>
  <si>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</si>
  <si>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</si>
  <si>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</si>
  <si>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</si>
  <si>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</si>
  <si>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</si>
  <si>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</si>
  <si>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</si>
  <si>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</si>
  <si>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</si>
  <si>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</si>
  <si>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</si>
  <si>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</si>
  <si>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</si>
  <si>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</si>
  <si>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</si>
  <si>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</si>
  <si>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</si>
  <si>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</si>
  <si>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</si>
  <si>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</si>
  <si>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</si>
  <si>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</si>
  <si>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</si>
  <si>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</si>
  <si>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</si>
  <si>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</si>
  <si>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</si>
  <si>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</si>
  <si>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</si>
  <si>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</si>
  <si>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</si>
  <si>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</si>
  <si>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</si>
  <si>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</si>
  <si>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</si>
  <si>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</si>
  <si>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</si>
  <si>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</si>
  <si>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</si>
  <si>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</si>
  <si>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</si>
  <si>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</si>
  <si>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</si>
  <si>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</si>
  <si>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</si>
  <si>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</si>
  <si>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</si>
  <si>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</si>
  <si>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</si>
  <si>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</si>
  <si>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</si>
  <si>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</si>
  <si>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</si>
  <si>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</si>
  <si>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</si>
  <si>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</si>
  <si>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</si>
  <si>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</si>
  <si>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</si>
  <si>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</si>
  <si>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</si>
  <si>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</si>
  <si>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</si>
  <si>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</si>
  <si>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</si>
  <si>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</si>
  <si>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</si>
  <si>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</si>
  <si>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</si>
  <si>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</si>
  <si>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</si>
  <si>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</si>
  <si>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</si>
  <si>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</si>
  <si>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</si>
  <si>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</si>
  <si>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</si>
  <si>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</si>
  <si>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</si>
  <si>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</si>
  <si>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</si>
  <si>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</si>
  <si>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</si>
  <si>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</si>
  <si>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</si>
  <si>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</si>
  <si>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</si>
  <si>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</si>
  <si>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</si>
  <si>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</si>
  <si>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</si>
  <si>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</si>
  <si>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</si>
  <si>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</si>
  <si>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</si>
  <si>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</si>
  <si>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</si>
  <si>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</si>
  <si>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</si>
  <si>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</si>
  <si>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</si>
  <si>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</si>
  <si>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</si>
  <si>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</si>
  <si>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</si>
  <si>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</si>
  <si>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</si>
  <si>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</si>
  <si>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</si>
  <si>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</si>
  <si>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</si>
  <si>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</si>
  <si>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</si>
  <si>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</si>
  <si>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</si>
  <si>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</si>
  <si>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</si>
  <si>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</si>
  <si>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</si>
  <si>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</si>
  <si>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</si>
  <si>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</si>
  <si>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</si>
  <si>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</si>
  <si>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</si>
  <si>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</si>
  <si>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</si>
  <si>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</si>
  <si>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</si>
  <si>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</si>
  <si>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</si>
  <si>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</si>
  <si>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</si>
  <si>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</si>
  <si>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</si>
  <si>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</si>
  <si>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</si>
  <si>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</si>
  <si>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</si>
  <si>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</si>
  <si>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</si>
  <si>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</si>
  <si>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</si>
  <si>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</si>
  <si>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</si>
  <si>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</si>
  <si>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</si>
  <si>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</si>
  <si>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</si>
  <si>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</si>
  <si>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</si>
  <si>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</si>
  <si>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</si>
  <si>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</si>
  <si>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</si>
  <si>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</si>
  <si>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</si>
  <si>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</si>
  <si>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</si>
  <si>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</si>
  <si>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</si>
  <si>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</si>
  <si>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</si>
  <si>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</si>
  <si>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</si>
  <si>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</si>
  <si>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</si>
  <si>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</si>
  <si>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</si>
  <si>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</si>
  <si>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</si>
  <si>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</si>
  <si>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</si>
  <si>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</si>
  <si>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</si>
  <si>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</si>
  <si>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</si>
  <si>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</si>
  <si>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</si>
  <si>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</si>
  <si>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</si>
  <si>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</si>
  <si>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</si>
  <si>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</si>
  <si>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</si>
  <si>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</si>
  <si>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</si>
  <si>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</si>
  <si>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</si>
  <si>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</si>
  <si>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</si>
  <si>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</si>
  <si>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</si>
  <si>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</si>
  <si>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</si>
  <si>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</si>
  <si>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</si>
  <si>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</si>
  <si>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</si>
  <si>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</si>
  <si>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</si>
  <si>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</si>
  <si>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</si>
  <si>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</si>
  <si>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</si>
  <si>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</si>
  <si>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</si>
  <si>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</si>
  <si>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</si>
  <si>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</si>
  <si>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</si>
  <si>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</si>
  <si>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</si>
  <si>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</si>
  <si>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</si>
  <si>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</si>
  <si>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</si>
  <si>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</si>
  <si>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</si>
  <si>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</si>
  <si>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</si>
  <si>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</si>
  <si>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</si>
  <si>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</si>
  <si>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</si>
  <si>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</si>
  <si>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</si>
  <si>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</si>
  <si>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</si>
  <si>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</si>
  <si>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</si>
  <si>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</si>
  <si>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</si>
  <si>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</si>
  <si>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</si>
  <si>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</si>
  <si>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</si>
  <si>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</si>
  <si>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</si>
  <si>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</si>
  <si>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</si>
  <si>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</si>
  <si>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</si>
  <si>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</si>
  <si>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</si>
  <si>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</si>
  <si>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</si>
  <si>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</si>
  <si>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</si>
  <si>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</si>
  <si>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</si>
  <si>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</si>
  <si>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</si>
  <si>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</si>
  <si>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</si>
  <si>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</si>
  <si>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</si>
  <si>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</si>
  <si>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</si>
  <si>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</si>
  <si>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</si>
  <si>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</si>
  <si>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</si>
  <si>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</si>
  <si>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</si>
  <si>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</si>
  <si>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</si>
  <si>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</si>
  <si>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</si>
  <si>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</si>
  <si>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</si>
  <si>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</si>
  <si>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</si>
  <si>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</si>
  <si>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</si>
  <si>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</si>
  <si>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</si>
  <si>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</si>
  <si>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</si>
  <si>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</si>
  <si>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</si>
  <si>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</si>
  <si>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</si>
  <si>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</si>
  <si>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</si>
  <si>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</si>
  <si>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</si>
  <si>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</si>
  <si>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</si>
  <si>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</si>
  <si>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</si>
  <si>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</si>
  <si>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</si>
  <si>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</si>
  <si>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</si>
  <si>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</si>
  <si>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</si>
  <si>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</si>
  <si>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</si>
  <si>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</si>
  <si>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</si>
  <si>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</si>
  <si>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</si>
  <si>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</si>
  <si>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</si>
  <si>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</si>
  <si>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</si>
  <si>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</si>
  <si>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</si>
  <si>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</si>
  <si>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</si>
  <si>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</si>
  <si>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</si>
  <si>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</si>
  <si>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</si>
  <si>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</si>
  <si>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</si>
  <si>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</si>
  <si>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</si>
  <si>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</si>
  <si>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</si>
  <si>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</si>
  <si>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</si>
  <si>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</si>
  <si>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</si>
  <si>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</si>
  <si>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</si>
  <si>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</si>
  <si>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</si>
  <si>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</si>
  <si>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</si>
  <si>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</si>
  <si>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</si>
  <si>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</si>
  <si>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</si>
  <si>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</si>
  <si>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</si>
  <si>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</si>
  <si>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</si>
  <si>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</si>
  <si>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</si>
  <si>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</si>
  <si>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</si>
  <si>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</si>
  <si>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</si>
  <si>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</si>
  <si>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</si>
  <si>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</si>
  <si>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</si>
  <si>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</si>
  <si>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</si>
  <si>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</si>
  <si>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</si>
  <si>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</si>
  <si>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</si>
  <si>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</si>
  <si>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</si>
  <si>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</si>
  <si>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</si>
  <si>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</si>
  <si>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</si>
  <si>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</si>
  <si>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</si>
  <si>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</si>
  <si>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</si>
  <si>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</si>
  <si>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</si>
  <si>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</si>
  <si>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</si>
  <si>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</si>
  <si>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</si>
  <si>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</si>
  <si>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</si>
  <si>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</si>
  <si>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</si>
  <si>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</si>
  <si>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</si>
  <si>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</si>
  <si>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</si>
  <si>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</si>
  <si>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</si>
  <si>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</si>
  <si>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</si>
  <si>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</si>
  <si>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</si>
  <si>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</si>
  <si>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</si>
  <si>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</si>
  <si>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</si>
  <si>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</si>
  <si>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</si>
  <si>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</si>
  <si>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</si>
  <si>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</si>
  <si>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</si>
  <si>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</si>
  <si>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</si>
  <si>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</si>
  <si>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</si>
  <si>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</si>
  <si>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</si>
  <si>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</si>
  <si>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</si>
  <si>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</si>
  <si>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</si>
  <si>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</si>
  <si>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</si>
  <si>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</si>
  <si>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</si>
  <si>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</si>
  <si>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</si>
  <si>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</si>
  <si>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</si>
  <si>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</si>
  <si>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</si>
  <si>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</si>
  <si>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</si>
  <si>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</si>
  <si>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</si>
  <si>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</si>
  <si>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</si>
  <si>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</si>
  <si>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</si>
  <si>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</si>
  <si>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</si>
  <si>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</si>
  <si>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</si>
  <si>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</si>
  <si>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</si>
  <si>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</si>
  <si>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</si>
  <si>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</si>
  <si>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</si>
  <si>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</si>
  <si>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</si>
  <si>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</si>
  <si>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</si>
  <si>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</si>
  <si>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</si>
  <si>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</si>
  <si>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</si>
  <si>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</si>
  <si>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</si>
  <si>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</si>
  <si>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</si>
  <si>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</si>
  <si>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</si>
  <si>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</si>
  <si>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</si>
  <si>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</si>
  <si>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</si>
  <si>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</si>
  <si>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</si>
  <si>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</si>
  <si>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</si>
  <si>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</si>
  <si>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</si>
  <si>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</si>
  <si>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</si>
  <si>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</si>
  <si>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</si>
  <si>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</si>
  <si>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</si>
  <si>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</si>
  <si>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</si>
  <si>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</si>
  <si>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</si>
  <si>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</si>
  <si>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</si>
  <si>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</si>
  <si>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</si>
  <si>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</si>
  <si>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</si>
  <si>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</si>
  <si>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</si>
  <si>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</si>
  <si>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</si>
  <si>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</si>
  <si>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</si>
  <si>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</si>
  <si>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</si>
  <si>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</si>
  <si>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</si>
  <si>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</si>
  <si>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</si>
  <si>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</si>
  <si>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</si>
  <si>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</si>
  <si>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</si>
  <si>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</si>
  <si>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</si>
  <si>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</si>
  <si>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</si>
  <si>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</si>
  <si>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</si>
  <si>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</si>
  <si>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</si>
  <si>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</si>
  <si>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</si>
  <si>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</si>
  <si>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</si>
  <si>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</si>
  <si>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</si>
  <si>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</si>
  <si>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</si>
  <si>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</si>
  <si>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</si>
  <si>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</si>
  <si>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</si>
  <si>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</si>
  <si>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</si>
  <si>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</si>
  <si>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</si>
  <si>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</si>
  <si>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</si>
  <si>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</si>
  <si>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</si>
  <si>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</si>
  <si>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</si>
  <si>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</si>
  <si>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</si>
  <si>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</si>
  <si>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</si>
  <si>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</si>
  <si>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</si>
  <si>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</si>
  <si>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</si>
  <si>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</si>
  <si>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</si>
  <si>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</si>
  <si>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</si>
  <si>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</si>
  <si>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</si>
  <si>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</si>
  <si>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</si>
  <si>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</si>
  <si>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</si>
  <si>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</si>
  <si>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</si>
  <si>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</si>
  <si>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</si>
  <si>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</si>
  <si>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</si>
  <si>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</si>
  <si>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</si>
  <si>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</si>
  <si>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</si>
  <si>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</si>
  <si>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</si>
  <si>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</si>
  <si>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</si>
  <si>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</si>
  <si>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</si>
  <si>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</si>
  <si>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</si>
  <si>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</si>
  <si>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</si>
  <si>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</si>
  <si>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</si>
  <si>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</si>
  <si>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</si>
  <si>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</si>
  <si>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</si>
  <si>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</si>
  <si>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</si>
  <si>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</si>
  <si>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</si>
  <si>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</si>
  <si>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</si>
  <si>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</si>
  <si>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</si>
  <si>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</si>
  <si>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</si>
  <si>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</si>
  <si>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</si>
  <si>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</si>
  <si>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</si>
  <si>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</si>
  <si>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</si>
  <si>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</si>
  <si>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</si>
  <si>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</si>
  <si>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</si>
  <si>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</si>
  <si>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</si>
  <si>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</si>
  <si>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</si>
  <si>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</si>
  <si>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</si>
  <si>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</si>
  <si>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</si>
  <si>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</si>
  <si>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</si>
  <si>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</si>
  <si>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</si>
  <si>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</si>
  <si>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</si>
  <si>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</si>
  <si>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</si>
  <si>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</si>
  <si>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</si>
  <si>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</si>
  <si>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</si>
  <si>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</si>
  <si>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</si>
  <si>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</si>
  <si>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</si>
  <si>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</si>
  <si>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</si>
  <si>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</si>
  <si>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</si>
  <si>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</si>
  <si>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</si>
  <si>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</si>
  <si>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</si>
  <si>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</si>
  <si>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</si>
  <si>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</si>
  <si>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</si>
  <si>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</si>
  <si>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</si>
  <si>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</si>
  <si>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</si>
  <si>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</si>
  <si>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</si>
  <si>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</si>
  <si>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</si>
  <si>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</si>
  <si>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</si>
  <si>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</si>
  <si>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</si>
  <si>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</si>
  <si>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</si>
  <si>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</si>
  <si>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</si>
  <si>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</si>
  <si>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</si>
  <si>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</si>
  <si>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</si>
  <si>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</si>
  <si>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</si>
  <si>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</si>
  <si>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</si>
  <si>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</si>
  <si>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</si>
  <si>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</si>
  <si>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</si>
  <si>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</si>
  <si>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</si>
  <si>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</si>
  <si>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</si>
  <si>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</si>
  <si>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</si>
  <si>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</si>
  <si>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</si>
  <si>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</si>
  <si>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</si>
  <si>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</si>
  <si>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</si>
  <si>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</si>
  <si>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</si>
  <si>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</si>
  <si>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</si>
  <si>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</si>
  <si>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</si>
  <si>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</si>
  <si>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</si>
  <si>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</si>
  <si>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</si>
  <si>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</si>
  <si>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</si>
  <si>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</si>
  <si>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</si>
  <si>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</si>
  <si>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</si>
  <si>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</si>
  <si>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</si>
  <si>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</si>
  <si>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</si>
  <si>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</si>
  <si>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</si>
  <si>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</si>
  <si>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</si>
  <si>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</si>
  <si>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</si>
  <si>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</si>
  <si>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</si>
  <si>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</si>
  <si>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</si>
  <si>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</si>
  <si>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</si>
  <si>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</si>
  <si>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</si>
  <si>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</si>
  <si>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</si>
  <si>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</si>
  <si>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</si>
  <si>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</si>
  <si>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</si>
  <si>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</si>
  <si>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</si>
  <si>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</si>
  <si>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</si>
  <si>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</si>
  <si>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</si>
  <si>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</si>
  <si>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</si>
  <si>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</si>
  <si>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</si>
  <si>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</si>
  <si>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</si>
  <si>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</si>
  <si>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</si>
  <si>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</si>
  <si>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</si>
  <si>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</si>
  <si>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</si>
  <si>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</si>
  <si>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</si>
  <si>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</si>
  <si>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</si>
  <si>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</si>
  <si>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</si>
  <si>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</si>
  <si>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</si>
  <si>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</si>
  <si>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</si>
  <si>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</si>
  <si>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</si>
  <si>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</si>
  <si>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</si>
  <si>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</si>
  <si>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</si>
  <si>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</si>
  <si>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</si>
  <si>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</si>
  <si>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</si>
  <si>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</si>
  <si>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</si>
  <si>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</si>
  <si>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</si>
  <si>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</si>
  <si>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</si>
  <si>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</si>
  <si>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</si>
  <si>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</si>
  <si>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</si>
  <si>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</si>
  <si>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</si>
  <si>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</si>
  <si>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</si>
  <si>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</si>
  <si>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</si>
  <si>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</si>
  <si>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</si>
  <si>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</si>
  <si>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</si>
  <si>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</si>
  <si>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</si>
  <si>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</si>
  <si>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</si>
  <si>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</si>
  <si>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</si>
  <si>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</si>
  <si>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</si>
  <si>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</si>
  <si>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</si>
  <si>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</si>
  <si>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</si>
  <si>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</si>
  <si>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</si>
  <si>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</si>
  <si>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</si>
  <si>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</si>
  <si>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</si>
  <si>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</si>
  <si>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</si>
  <si>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</si>
  <si>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</si>
  <si>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</si>
  <si>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</si>
  <si>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</si>
  <si>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</si>
  <si>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</si>
  <si>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</si>
  <si>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</si>
  <si>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</si>
  <si>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</si>
  <si>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</si>
  <si>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</si>
  <si>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</si>
  <si>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</si>
  <si>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</si>
  <si>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</si>
  <si>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</si>
  <si>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</si>
  <si>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</si>
  <si>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</si>
  <si>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</si>
  <si>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</si>
  <si>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</si>
  <si>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</si>
  <si>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</si>
  <si>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</si>
  <si>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</si>
  <si>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</si>
  <si>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</si>
  <si>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</si>
  <si>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</si>
  <si>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</si>
  <si>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</si>
  <si>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</si>
  <si>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</si>
  <si>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</si>
  <si>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</si>
  <si>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</si>
  <si>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</si>
  <si>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</si>
  <si>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</si>
  <si>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</si>
  <si>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</si>
  <si>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</si>
  <si>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</si>
  <si>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</si>
  <si>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</si>
  <si>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</si>
  <si>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</si>
  <si>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</si>
  <si>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</si>
  <si>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</si>
  <si>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</si>
  <si>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</si>
  <si>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</si>
  <si>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</si>
  <si>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</si>
  <si>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</si>
  <si>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</si>
  <si>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</si>
  <si>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</si>
  <si>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</si>
  <si>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</si>
  <si>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</si>
  <si>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</si>
  <si>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</si>
  <si>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</si>
  <si>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</si>
  <si>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</si>
  <si>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</si>
  <si>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</si>
  <si>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</si>
  <si>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</si>
  <si>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</si>
  <si>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</si>
  <si>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</si>
  <si>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</si>
  <si>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</si>
  <si>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</si>
  <si>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</si>
  <si>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</si>
  <si>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</si>
  <si>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</si>
  <si>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</si>
  <si>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</si>
  <si>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</si>
  <si>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</si>
  <si>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</si>
  <si>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</si>
  <si>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</si>
  <si>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</si>
  <si>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</si>
  <si>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</si>
  <si>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</si>
  <si>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</si>
  <si>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</si>
  <si>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</si>
  <si>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</si>
  <si>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</si>
  <si>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</si>
  <si>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</si>
  <si>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</si>
  <si>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</si>
  <si>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</si>
  <si>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</si>
  <si>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</si>
  <si>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</si>
  <si>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</si>
  <si>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</si>
  <si>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</si>
  <si>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</si>
  <si>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</si>
  <si>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</si>
  <si>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</si>
  <si>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</si>
  <si>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</si>
  <si>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</si>
  <si>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</si>
  <si>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</si>
  <si>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</si>
  <si>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</si>
  <si>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</si>
  <si>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</si>
  <si>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</si>
  <si>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</si>
  <si>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</si>
  <si>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</si>
  <si>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</si>
  <si>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</si>
  <si>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</si>
  <si>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</si>
  <si>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</si>
  <si>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</si>
  <si>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</si>
  <si>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</si>
  <si>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</si>
  <si>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</si>
  <si>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</si>
  <si>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</si>
  <si>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</si>
  <si>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</si>
  <si>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</si>
  <si>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</si>
  <si>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</si>
  <si>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</si>
  <si>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</si>
  <si>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</si>
  <si>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</si>
  <si>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</si>
  <si>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</si>
  <si>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</si>
  <si>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</si>
  <si>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</si>
  <si>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</si>
  <si>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</si>
  <si>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</si>
  <si>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</si>
  <si>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</si>
  <si>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</si>
  <si>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</si>
  <si>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</si>
  <si>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</si>
  <si>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</si>
  <si>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</si>
  <si>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</si>
  <si>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</si>
  <si>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</si>
  <si>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</si>
  <si>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</si>
  <si>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</si>
  <si>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</si>
  <si>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</si>
  <si>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</si>
  <si>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</si>
  <si>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</si>
  <si>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</si>
  <si>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</si>
  <si>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</si>
  <si>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</si>
  <si>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</si>
  <si>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</si>
  <si>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</si>
  <si>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</si>
  <si>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</si>
  <si>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</si>
  <si>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</si>
  <si>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</si>
  <si>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</si>
  <si>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</si>
  <si>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</si>
  <si>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</si>
  <si>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</si>
  <si>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</si>
  <si>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</si>
  <si>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</si>
  <si>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</si>
  <si>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</si>
  <si>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</si>
  <si>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</si>
  <si>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</si>
  <si>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</si>
  <si>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</si>
  <si>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</si>
  <si>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</si>
  <si>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</si>
  <si>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</si>
  <si>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</si>
  <si>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</si>
  <si>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</si>
  <si>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</si>
  <si>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</si>
  <si>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</si>
  <si>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</si>
  <si>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</si>
  <si>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</si>
  <si>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</si>
  <si>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</si>
  <si>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</si>
  <si>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</si>
  <si>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</si>
  <si>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</si>
  <si>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</si>
  <si>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</si>
  <si>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</si>
  <si>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</si>
  <si>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</si>
  <si>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</si>
  <si>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</si>
  <si>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</si>
  <si>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</si>
  <si>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</si>
  <si>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</si>
  <si>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</si>
  <si>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</si>
  <si>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</si>
  <si>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</si>
  <si>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</si>
  <si>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</si>
  <si>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</si>
  <si>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</si>
  <si>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</si>
  <si>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</si>
  <si>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</si>
  <si>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</si>
  <si>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</si>
  <si>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</si>
  <si>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</si>
  <si>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</si>
  <si>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</si>
  <si>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</si>
  <si>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</si>
  <si>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</si>
  <si>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</si>
  <si>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</si>
  <si>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</si>
  <si>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</si>
  <si>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</si>
  <si>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</si>
  <si>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</si>
  <si>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</si>
  <si>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</si>
  <si>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</si>
  <si>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</si>
  <si>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</si>
  <si>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</si>
  <si>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</si>
  <si>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</si>
  <si>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</si>
  <si>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</si>
  <si>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</si>
  <si>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</si>
  <si>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</si>
  <si>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</si>
  <si>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</si>
  <si>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</si>
  <si>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</si>
  <si>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</si>
  <si>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</si>
  <si>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</si>
  <si>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</si>
  <si>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</si>
  <si>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</si>
  <si>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</si>
  <si>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</si>
  <si>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</si>
  <si>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</si>
  <si>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</si>
  <si>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</si>
  <si>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</si>
  <si>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</si>
  <si>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</si>
  <si>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</si>
  <si>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</si>
  <si>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</si>
  <si>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</si>
  <si>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</si>
  <si>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</si>
  <si>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</si>
  <si>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</si>
  <si>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</si>
  <si>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</si>
  <si>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</si>
  <si>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</si>
  <si>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</si>
  <si>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</si>
  <si>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</si>
  <si>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</si>
  <si>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</si>
  <si>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</si>
  <si>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</si>
  <si>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</si>
  <si>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</si>
  <si>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</si>
  <si>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</si>
  <si>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</si>
  <si>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</si>
  <si>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</si>
  <si>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</si>
  <si>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</si>
  <si>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</si>
  <si>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</si>
  <si>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</si>
  <si>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</si>
  <si>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</si>
  <si>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</si>
  <si>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</si>
  <si>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</si>
  <si>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</si>
  <si>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</si>
  <si>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</si>
  <si>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</si>
  <si>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</si>
  <si>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</si>
  <si>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</si>
  <si>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</si>
  <si>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</si>
  <si>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</si>
  <si>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</si>
  <si>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</si>
  <si>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</si>
  <si>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</si>
  <si>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</si>
  <si>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</si>
  <si>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</si>
  <si>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</si>
  <si>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</si>
  <si>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</si>
  <si>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</si>
  <si>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</si>
  <si>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</si>
  <si>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</si>
  <si>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</si>
  <si>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</si>
  <si>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</si>
  <si>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</si>
  <si>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</si>
  <si>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</si>
  <si>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</si>
  <si>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</si>
  <si>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</si>
  <si>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</si>
  <si>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</si>
  <si>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</si>
  <si>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</si>
  <si>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</si>
  <si>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</si>
  <si>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</si>
  <si>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</si>
  <si>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</si>
  <si>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</si>
  <si>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</si>
  <si>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</si>
  <si>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</si>
  <si>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</si>
  <si>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</si>
  <si>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</si>
  <si>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</si>
  <si>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</si>
  <si>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</si>
  <si>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</si>
  <si>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</si>
  <si>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</si>
  <si>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</si>
  <si>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</si>
  <si>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</si>
  <si>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</si>
  <si>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</si>
  <si>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</si>
  <si>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</si>
  <si>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</si>
  <si>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</si>
  <si>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</si>
  <si>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</si>
  <si>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</si>
  <si>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</si>
  <si>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</si>
  <si>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</si>
  <si>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</si>
  <si>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</si>
  <si>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</si>
  <si>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</si>
  <si>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</si>
  <si>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</si>
  <si>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</si>
  <si>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</si>
  <si>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</si>
  <si>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</si>
  <si>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</si>
  <si>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</si>
  <si>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</si>
  <si>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</si>
  <si>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</si>
  <si>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</si>
  <si>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</si>
  <si>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</si>
  <si>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</si>
  <si>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</si>
  <si>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</si>
  <si>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</si>
  <si>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</si>
  <si>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</si>
  <si>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</si>
  <si>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</si>
  <si>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</si>
  <si>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</si>
  <si>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</si>
  <si>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</si>
  <si>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</si>
  <si>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</si>
  <si>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</si>
  <si>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</si>
  <si>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</si>
  <si>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</si>
  <si>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</si>
  <si>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</si>
  <si>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</si>
  <si>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</si>
  <si>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</si>
  <si>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</si>
  <si>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</si>
  <si>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</si>
  <si>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</si>
  <si>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</si>
  <si>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</si>
  <si>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</si>
  <si>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</si>
  <si>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</si>
  <si>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</si>
  <si>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</si>
  <si>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</si>
  <si>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</si>
  <si>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</si>
  <si>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</si>
  <si>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</si>
  <si>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</si>
  <si>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</si>
  <si>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</si>
  <si>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</si>
  <si>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</si>
  <si>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</si>
  <si>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</si>
  <si>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</si>
  <si>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</si>
  <si>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</si>
  <si>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</si>
  <si>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</si>
  <si>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</si>
  <si>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</si>
  <si>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</si>
  <si>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</si>
  <si>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</si>
  <si>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</si>
  <si>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</si>
  <si>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</si>
  <si>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</si>
  <si>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</si>
  <si>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</si>
  <si>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</si>
  <si>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</si>
  <si>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</si>
  <si>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</si>
  <si>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</si>
  <si>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</si>
  <si>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</si>
  <si>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</si>
  <si>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</si>
  <si>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</si>
  <si>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</si>
  <si>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</si>
  <si>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</si>
  <si>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</si>
  <si>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</si>
  <si>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</si>
  <si>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</si>
  <si>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</si>
  <si>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</si>
  <si>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</si>
  <si>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</si>
  <si>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</si>
  <si>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</si>
  <si>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</si>
  <si>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</si>
  <si>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</si>
  <si>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</si>
  <si>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</si>
  <si>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</si>
  <si>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</si>
  <si>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</si>
  <si>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</si>
  <si>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</si>
  <si>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</si>
  <si>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</si>
  <si>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</si>
  <si>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</si>
  <si>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</si>
  <si>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</si>
  <si>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</si>
  <si>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</si>
  <si>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</si>
  <si>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</si>
  <si>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</si>
  <si>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</si>
  <si>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</si>
  <si>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</si>
  <si>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</si>
  <si>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</si>
  <si>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</si>
  <si>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</si>
  <si>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</si>
  <si>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</si>
  <si>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</si>
  <si>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</si>
  <si>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</si>
  <si>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</si>
  <si>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</si>
  <si>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</si>
  <si>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</si>
  <si>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</si>
  <si>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</si>
  <si>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</si>
  <si>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</si>
  <si>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</si>
  <si>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</si>
  <si>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</si>
  <si>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</si>
  <si>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</si>
  <si>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</si>
  <si>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</si>
  <si>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</si>
  <si>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</si>
  <si>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</si>
  <si>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</si>
  <si>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</si>
  <si>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</si>
  <si>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</si>
  <si>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</si>
  <si>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</si>
  <si>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</si>
  <si>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</si>
  <si>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</si>
  <si>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</si>
  <si>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</si>
  <si>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</si>
  <si>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</si>
  <si>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</si>
  <si>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</si>
  <si>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</si>
  <si>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</si>
  <si>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</si>
  <si>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</si>
  <si>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</si>
  <si>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</si>
  <si>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</si>
  <si>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</si>
  <si>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</si>
  <si>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</si>
  <si>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</si>
  <si>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</si>
  <si>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</si>
  <si>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</si>
  <si>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</si>
  <si>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</si>
  <si>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</si>
  <si>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</si>
  <si>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</si>
  <si>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</si>
  <si>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</si>
  <si>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</si>
  <si>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</si>
  <si>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</si>
  <si>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</si>
  <si>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</si>
  <si>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</si>
  <si>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</si>
  <si>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</si>
  <si>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</si>
  <si>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</si>
  <si>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</si>
  <si>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</si>
  <si>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</si>
  <si>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</si>
  <si>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</si>
  <si>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</si>
  <si>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</si>
  <si>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</si>
  <si>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</si>
  <si>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</si>
  <si>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</si>
  <si>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</si>
  <si>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</si>
  <si>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</si>
  <si>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</si>
  <si>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</si>
  <si>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</si>
  <si>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</si>
  <si>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</si>
  <si>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</si>
  <si>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</si>
  <si>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</si>
  <si>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</si>
  <si>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</si>
  <si>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</si>
  <si>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</si>
  <si>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</si>
  <si>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</si>
  <si>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</si>
  <si>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</si>
  <si>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</si>
  <si>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</si>
  <si>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</si>
  <si>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</si>
  <si>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</si>
  <si>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</si>
  <si>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</si>
  <si>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</si>
  <si>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</si>
  <si>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</si>
  <si>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</si>
  <si>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</si>
  <si>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</si>
  <si>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</si>
  <si>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</si>
  <si>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</si>
  <si>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</si>
  <si>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</si>
  <si>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</si>
  <si>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</si>
  <si>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</si>
  <si>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</si>
  <si>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</si>
  <si>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</si>
  <si>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</si>
  <si>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</si>
  <si>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</si>
  <si>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</si>
  <si>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</si>
  <si>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</si>
  <si>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</si>
  <si>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</si>
  <si>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</si>
  <si>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</si>
  <si>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</si>
  <si>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</si>
  <si>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</si>
  <si>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</si>
  <si>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</si>
  <si>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</si>
  <si>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</si>
  <si>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</si>
  <si>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</si>
  <si>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</si>
  <si>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</si>
  <si>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</si>
  <si>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</si>
  <si>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</si>
  <si>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</si>
  <si>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</si>
  <si>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</si>
  <si>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</si>
  <si>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</si>
  <si>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</si>
  <si>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</si>
  <si>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</si>
  <si>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</si>
  <si>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</si>
  <si>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</si>
  <si>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</si>
  <si>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</si>
  <si>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</si>
  <si>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</si>
  <si>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</si>
  <si>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</si>
  <si>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</si>
  <si>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</si>
  <si>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</si>
  <si>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</si>
  <si>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</si>
  <si>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</si>
  <si>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</si>
  <si>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</si>
  <si>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</si>
  <si>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</si>
  <si>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</si>
  <si>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</si>
  <si>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</si>
  <si>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</si>
  <si>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</si>
  <si>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</si>
  <si>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</si>
  <si>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</si>
  <si>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</si>
  <si>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</si>
  <si>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</si>
  <si>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</si>
  <si>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</si>
  <si>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</si>
  <si>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</si>
  <si>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</si>
  <si>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</si>
  <si>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</si>
  <si>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</si>
  <si>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</si>
  <si>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</si>
  <si>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</si>
  <si>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</si>
  <si>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</si>
  <si>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</si>
  <si>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</si>
  <si>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</si>
  <si>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</si>
  <si>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</si>
  <si>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</si>
  <si>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</si>
  <si>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</si>
  <si>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</si>
  <si>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</si>
  <si>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</si>
  <si>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</si>
  <si>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</si>
  <si>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</si>
  <si>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</si>
  <si>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</si>
  <si>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</si>
  <si>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</si>
  <si>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</si>
  <si>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</si>
  <si>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</si>
  <si>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</si>
  <si>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</si>
  <si>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</si>
  <si>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</si>
  <si>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</si>
  <si>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</si>
  <si>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</si>
  <si>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</si>
  <si>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</si>
  <si>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</si>
  <si>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</si>
  <si>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</si>
  <si>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</si>
  <si>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</si>
  <si>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</si>
  <si>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</si>
  <si>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</si>
  <si>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</si>
  <si>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</si>
  <si>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</si>
  <si>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</si>
  <si>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</si>
  <si>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</si>
  <si>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</si>
  <si>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</si>
  <si>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</si>
  <si>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</si>
  <si>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</si>
  <si>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</si>
  <si>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</si>
  <si>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</si>
  <si>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</si>
  <si>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</si>
  <si>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</si>
  <si>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</si>
  <si>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</si>
  <si>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</si>
  <si>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</si>
  <si>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</si>
  <si>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</si>
  <si>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</si>
  <si>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</si>
  <si>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</si>
  <si>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</si>
  <si>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</si>
  <si>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</si>
  <si>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</si>
  <si>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</si>
  <si>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</si>
  <si>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</si>
  <si>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</si>
  <si>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</si>
  <si>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</si>
  <si>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</si>
  <si>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</si>
  <si>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</si>
  <si>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</si>
  <si>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</si>
  <si>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</si>
  <si>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</si>
  <si>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</si>
  <si>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</si>
  <si>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</si>
  <si>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</si>
  <si>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</si>
  <si>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</si>
  <si>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</si>
  <si>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</si>
  <si>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</si>
  <si>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</si>
  <si>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</si>
  <si>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</si>
  <si>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</si>
  <si>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</si>
  <si>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</si>
  <si>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</si>
  <si>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</si>
  <si>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</si>
  <si>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</si>
  <si>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</si>
  <si>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</si>
  <si>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</si>
  <si>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</si>
  <si>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</si>
  <si>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</si>
  <si>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</si>
  <si>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</si>
  <si>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</si>
  <si>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</si>
  <si>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</si>
  <si>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</si>
  <si>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</si>
  <si>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</si>
  <si>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</si>
  <si>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</si>
  <si>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</si>
  <si>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</si>
  <si>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</si>
  <si>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</si>
  <si>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</si>
  <si>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</si>
  <si>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</si>
  <si>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</si>
  <si>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</si>
  <si>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</si>
  <si>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</si>
  <si>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</si>
  <si>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</si>
  <si>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</si>
  <si>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</si>
  <si>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</si>
  <si>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</si>
  <si>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</si>
  <si>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</si>
  <si>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</si>
  <si>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</si>
  <si>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</si>
  <si>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</si>
  <si>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</si>
  <si>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</si>
  <si>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</si>
  <si>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</si>
  <si>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</si>
  <si>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</si>
  <si>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</si>
  <si>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</si>
  <si>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</si>
  <si>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</si>
  <si>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</si>
  <si>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</si>
  <si>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</si>
  <si>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</si>
  <si>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</si>
  <si>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</si>
  <si>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</si>
  <si>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</si>
  <si>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</si>
  <si>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</si>
  <si>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</si>
  <si>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</si>
  <si>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</si>
  <si>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</si>
  <si>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</si>
  <si>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</si>
  <si>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</si>
  <si>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</si>
  <si>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</si>
  <si>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</si>
  <si>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</si>
  <si>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</si>
  <si>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</si>
  <si>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</si>
  <si>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</si>
  <si>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</si>
  <si>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</si>
  <si>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</si>
  <si>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</si>
  <si>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</si>
  <si>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</si>
  <si>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</si>
  <si>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</si>
  <si>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</si>
  <si>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</si>
  <si>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</si>
  <si>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</si>
  <si>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</si>
  <si>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</si>
  <si>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</si>
  <si>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</si>
  <si>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</si>
  <si>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</si>
  <si>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</si>
  <si>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</si>
  <si>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</si>
  <si>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</si>
  <si>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</si>
  <si>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</si>
  <si>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</si>
  <si>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</si>
  <si>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</si>
  <si>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</si>
  <si>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</si>
  <si>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</si>
  <si>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</si>
  <si>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</si>
  <si>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</si>
  <si>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</si>
  <si>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</si>
  <si>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</si>
  <si>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</si>
  <si>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</si>
  <si>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</si>
  <si>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</si>
  <si>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</si>
  <si>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</si>
  <si>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</si>
  <si>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</si>
  <si>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</si>
  <si>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</si>
  <si>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</si>
  <si>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</si>
  <si>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</si>
  <si>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</si>
  <si>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</si>
  <si>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</si>
  <si>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</si>
  <si>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</si>
  <si>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</si>
  <si>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</si>
  <si>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</si>
  <si>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</si>
  <si>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</si>
  <si>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</si>
  <si>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</si>
  <si>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</si>
  <si>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</si>
  <si>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</si>
  <si>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</si>
  <si>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</si>
  <si>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</si>
  <si>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</si>
  <si>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</si>
  <si>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</si>
  <si>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</si>
  <si>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</si>
  <si>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</si>
  <si>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</si>
  <si>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</si>
  <si>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</si>
  <si>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</si>
  <si>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</si>
  <si>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</si>
  <si>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</si>
  <si>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</si>
  <si>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</si>
  <si>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</si>
  <si>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</si>
  <si>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</si>
  <si>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</si>
  <si>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</si>
  <si>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</si>
  <si>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</si>
  <si>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</si>
  <si>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</si>
  <si>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</si>
  <si>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</si>
  <si>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</si>
  <si>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</si>
  <si>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</si>
  <si>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</si>
  <si>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</si>
  <si>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</si>
  <si>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</si>
  <si>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</si>
  <si>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</si>
  <si>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</si>
  <si>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</si>
  <si>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</si>
  <si>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</si>
  <si>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</si>
  <si>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</si>
  <si>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</si>
  <si>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</si>
  <si>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</si>
  <si>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</si>
  <si>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</si>
  <si>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</si>
  <si>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</si>
  <si>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</si>
  <si>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</si>
  <si>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</si>
  <si>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</si>
  <si>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</si>
  <si>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</si>
  <si>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</si>
  <si>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</si>
  <si>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</si>
  <si>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</si>
  <si>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</si>
  <si>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</si>
  <si>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</si>
  <si>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</si>
  <si>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</si>
  <si>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</si>
  <si>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</si>
  <si>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</si>
  <si>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</si>
  <si>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</si>
  <si>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</si>
  <si>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</si>
  <si>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</si>
  <si>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</si>
  <si>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</si>
  <si>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</si>
  <si>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</si>
  <si>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</si>
  <si>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</si>
  <si>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</si>
  <si>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</si>
  <si>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</si>
  <si>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</si>
  <si>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</si>
  <si>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</si>
  <si>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</si>
  <si>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</si>
  <si>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</si>
  <si>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</si>
  <si>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</si>
  <si>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</si>
  <si>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</si>
  <si>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</si>
  <si>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</si>
  <si>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</si>
  <si>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</si>
  <si>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</si>
  <si>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</si>
  <si>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</si>
  <si>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</si>
  <si>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</si>
  <si>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</si>
  <si>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</si>
  <si>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</si>
  <si>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</si>
  <si>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</si>
  <si>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</si>
  <si>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</si>
  <si>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</si>
  <si>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</si>
  <si>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</si>
  <si>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</si>
  <si>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</si>
  <si>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</si>
  <si>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</si>
  <si>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</si>
  <si>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</si>
  <si>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</si>
  <si>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</si>
  <si>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</si>
  <si>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</si>
  <si>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</si>
  <si>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</si>
  <si>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</si>
  <si>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</si>
  <si>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</si>
  <si>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</si>
  <si>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</si>
  <si>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</si>
  <si>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</si>
  <si>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</si>
  <si>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</si>
  <si>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</si>
  <si>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</si>
  <si>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</si>
  <si>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</si>
  <si>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</si>
  <si>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</si>
  <si>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</si>
  <si>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</si>
  <si>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</si>
  <si>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</si>
  <si>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</si>
  <si>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</si>
  <si>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</si>
  <si>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</si>
  <si>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</si>
  <si>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</si>
  <si>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</si>
  <si>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</si>
  <si>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</si>
  <si>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</si>
  <si>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</si>
  <si>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</si>
  <si>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</si>
  <si>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</si>
  <si>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</si>
  <si>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</si>
  <si>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</si>
  <si>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</si>
  <si>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</si>
  <si>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</si>
  <si>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</si>
  <si>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</si>
  <si>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</si>
  <si>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</si>
  <si>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</si>
  <si>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</si>
  <si>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</si>
  <si>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</si>
  <si>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</si>
  <si>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</si>
  <si>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</si>
  <si>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</si>
  <si>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</si>
  <si>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</si>
  <si>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</si>
  <si>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</si>
  <si>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</si>
  <si>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</si>
  <si>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</si>
  <si>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</si>
  <si>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</si>
  <si>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</si>
  <si>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</si>
  <si>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</si>
  <si>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</si>
  <si>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</si>
  <si>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</si>
  <si>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</si>
  <si>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</si>
  <si>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</si>
  <si>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</si>
  <si>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</si>
  <si>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</si>
  <si>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</si>
  <si>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</si>
  <si>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</si>
  <si>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</si>
  <si>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</si>
  <si>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</si>
  <si>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</si>
  <si>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</si>
  <si>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</si>
  <si>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</si>
  <si>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</si>
  <si>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</si>
  <si>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</si>
  <si>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</si>
  <si>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</si>
  <si>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</si>
  <si>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</si>
  <si>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</si>
  <si>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</si>
  <si>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</si>
  <si>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</si>
  <si>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</si>
  <si>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</si>
  <si>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</si>
  <si>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</si>
  <si>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</si>
  <si>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</si>
  <si>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</si>
  <si>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</si>
  <si>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</si>
  <si>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</si>
  <si>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</si>
  <si>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</si>
  <si>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</si>
  <si>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</si>
  <si>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</si>
  <si>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</si>
  <si>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</si>
  <si>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</si>
  <si>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</si>
  <si>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</si>
  <si>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</si>
  <si>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</si>
  <si>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</si>
  <si>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</si>
  <si>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</si>
  <si>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</si>
  <si>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</si>
  <si>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</si>
  <si>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</si>
  <si>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</si>
  <si>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</si>
  <si>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</si>
  <si>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</si>
  <si>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</si>
  <si>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</si>
  <si>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</si>
  <si>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</si>
  <si>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</si>
  <si>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</si>
  <si>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</si>
  <si>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</si>
  <si>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</si>
  <si>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</si>
  <si>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</si>
  <si>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</si>
  <si>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</si>
  <si>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</si>
  <si>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</si>
  <si>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</si>
  <si>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</si>
  <si>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</si>
  <si>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</si>
  <si>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</si>
  <si>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</si>
  <si>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</si>
  <si>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</si>
  <si>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</si>
  <si>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</si>
  <si>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</si>
  <si>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</si>
  <si>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</si>
  <si>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</si>
  <si>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</si>
  <si>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</si>
  <si>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</si>
  <si>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</si>
  <si>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</si>
  <si>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</si>
  <si>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</si>
  <si>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</si>
  <si>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</si>
  <si>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</si>
  <si>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</si>
  <si>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</si>
  <si>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</si>
  <si>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</si>
  <si>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</si>
  <si>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</si>
  <si>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</si>
  <si>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</si>
  <si>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</si>
  <si>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</si>
  <si>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</si>
  <si>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</si>
  <si>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</si>
  <si>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</si>
  <si>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</si>
  <si>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</si>
  <si>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</si>
  <si>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</si>
  <si>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</si>
  <si>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</si>
  <si>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</si>
  <si>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</si>
  <si>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</si>
  <si>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</si>
  <si>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</si>
  <si>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</si>
  <si>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</si>
  <si>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</si>
  <si>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</si>
  <si>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</si>
  <si>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</si>
  <si>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</si>
  <si>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</si>
  <si>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</si>
  <si>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</si>
  <si>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</si>
  <si>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</si>
  <si>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</si>
  <si>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</si>
  <si>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</si>
  <si>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</si>
  <si>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</si>
  <si>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</si>
  <si>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</si>
  <si>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</si>
  <si>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</si>
  <si>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</si>
  <si>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</si>
  <si>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</si>
  <si>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</si>
  <si>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</si>
  <si>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</si>
  <si>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</si>
  <si>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</si>
  <si>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</si>
  <si>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</si>
  <si>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</si>
  <si>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</si>
  <si>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</si>
  <si>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</si>
  <si>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</si>
  <si>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</si>
  <si>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</si>
  <si>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</si>
  <si>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</si>
  <si>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</si>
  <si>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</si>
  <si>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</si>
  <si>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</si>
  <si>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</si>
  <si>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</si>
  <si>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</si>
  <si>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</si>
  <si>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</si>
  <si>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</si>
  <si>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</si>
  <si>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</si>
  <si>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</si>
  <si>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</si>
  <si>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</si>
  <si>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</si>
  <si>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</si>
  <si>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</si>
  <si>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</si>
  <si>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</si>
  <si>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</si>
  <si>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</si>
  <si>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</si>
  <si>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</si>
  <si>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</si>
  <si>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</si>
  <si>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</si>
  <si>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</si>
  <si>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</si>
  <si>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</si>
  <si>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</si>
  <si>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</si>
  <si>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</si>
  <si>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</si>
  <si>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</si>
  <si>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</si>
  <si>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</si>
  <si>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</si>
  <si>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</si>
  <si>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</si>
  <si>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</si>
  <si>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</si>
  <si>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</si>
  <si>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</si>
  <si>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</si>
  <si>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</si>
  <si>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</si>
  <si>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</si>
  <si>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</si>
  <si>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</si>
  <si>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</si>
  <si>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</si>
  <si>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</si>
  <si>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</si>
  <si>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</si>
  <si>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</si>
  <si>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</si>
  <si>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</si>
  <si>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</si>
  <si>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</si>
  <si>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</si>
  <si>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</si>
  <si>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</si>
  <si>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</si>
  <si>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</si>
  <si>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</si>
  <si>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</si>
  <si>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</si>
  <si>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</si>
  <si>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</si>
  <si>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</si>
  <si>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</si>
  <si>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</si>
  <si>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</si>
  <si>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</si>
  <si>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</si>
  <si>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</si>
  <si>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</si>
  <si>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</si>
  <si>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</si>
  <si>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</si>
  <si>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</si>
  <si>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</si>
  <si>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</si>
  <si>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</si>
  <si>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</si>
  <si>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</si>
  <si>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</si>
  <si>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</si>
  <si>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</si>
  <si>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</si>
  <si>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</si>
  <si>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</si>
  <si>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</si>
  <si>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</si>
  <si>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</si>
  <si>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</si>
  <si>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</si>
  <si>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</si>
  <si>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</si>
  <si>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</si>
  <si>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</si>
  <si>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</si>
  <si>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</si>
  <si>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</si>
  <si>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</si>
  <si>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</si>
  <si>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</si>
  <si>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</si>
  <si>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</si>
  <si>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</si>
  <si>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</si>
  <si>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</si>
  <si>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</si>
  <si>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</si>
  <si>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</si>
  <si>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</si>
  <si>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</si>
  <si>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</si>
  <si>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</si>
  <si>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</si>
  <si>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</si>
  <si>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</si>
  <si>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</si>
  <si>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</si>
  <si>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</si>
  <si>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</si>
  <si>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</si>
  <si>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</si>
  <si>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</si>
  <si>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</si>
  <si>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</si>
  <si>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</si>
  <si>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</si>
  <si>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</si>
  <si>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</si>
  <si>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</si>
  <si>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</si>
  <si>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</si>
  <si>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</si>
  <si>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</si>
  <si>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</si>
  <si>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</si>
  <si>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</si>
  <si>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</si>
  <si>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</si>
  <si>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</si>
  <si>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</si>
  <si>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</si>
  <si>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</si>
  <si>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</si>
  <si>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</si>
  <si>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</si>
  <si>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</si>
  <si>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</si>
  <si>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</si>
  <si>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</si>
  <si>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</si>
  <si>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</si>
  <si>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</si>
  <si>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</si>
  <si>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</si>
  <si>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</si>
  <si>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</si>
  <si>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</si>
  <si>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</si>
  <si>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</si>
  <si>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</si>
  <si>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</si>
  <si>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</si>
  <si>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</si>
  <si>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</si>
  <si>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</si>
  <si>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</si>
  <si>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</si>
  <si>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</si>
  <si>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</si>
  <si>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</si>
  <si>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</si>
  <si>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</si>
  <si>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</si>
  <si>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</si>
  <si>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</si>
  <si>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</si>
  <si>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</si>
  <si>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</si>
  <si>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</si>
  <si>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</si>
  <si>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</si>
  <si>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</si>
  <si>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</si>
  <si>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</si>
  <si>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</si>
  <si>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</si>
  <si>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</si>
  <si>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</si>
  <si>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</si>
  <si>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</si>
  <si>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</si>
  <si>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</si>
  <si>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</si>
  <si>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</si>
  <si>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</si>
  <si>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</si>
  <si>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</si>
  <si>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</si>
  <si>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</si>
  <si>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</si>
  <si>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</si>
  <si>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</si>
  <si>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</si>
  <si>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</si>
  <si>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</si>
  <si>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</si>
  <si>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</si>
  <si>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</si>
  <si>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</si>
  <si>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</si>
  <si>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</si>
  <si>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</si>
  <si>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</si>
  <si>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</si>
  <si>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</si>
  <si>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</si>
  <si>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</si>
  <si>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</si>
  <si>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</si>
  <si>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</si>
  <si>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</si>
  <si>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</si>
  <si>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</si>
  <si>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</si>
  <si>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</si>
  <si>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</si>
  <si>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</si>
  <si>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</si>
  <si>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</si>
  <si>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</si>
  <si>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</si>
  <si>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</si>
  <si>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</si>
  <si>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</si>
  <si>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</si>
  <si>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</si>
  <si>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</si>
  <si>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</si>
  <si>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</si>
  <si>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</si>
  <si>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</si>
  <si>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</si>
  <si>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</si>
  <si>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</si>
  <si>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</si>
  <si>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</si>
  <si>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</si>
  <si>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</si>
  <si>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</si>
  <si>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</si>
  <si>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</si>
  <si>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</si>
  <si>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</si>
  <si>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</si>
  <si>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</si>
  <si>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</si>
  <si>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</si>
  <si>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</si>
  <si>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</si>
  <si>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</si>
  <si>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</si>
  <si>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</si>
  <si>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</si>
  <si>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</si>
  <si>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</si>
  <si>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</si>
  <si>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</si>
  <si>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</si>
  <si>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</si>
  <si>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</si>
  <si>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</si>
  <si>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</si>
  <si>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</si>
  <si>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</si>
  <si>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</si>
  <si>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</si>
  <si>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</si>
  <si>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</si>
  <si>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</si>
  <si>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</si>
  <si>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</si>
  <si>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</si>
  <si>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</si>
  <si>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</si>
  <si>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</si>
  <si>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</si>
  <si>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</si>
  <si>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</si>
  <si>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</si>
  <si>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</si>
  <si>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</si>
  <si>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</si>
  <si>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</si>
  <si>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</si>
  <si>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</si>
  <si>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</si>
  <si>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</si>
  <si>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</si>
  <si>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</si>
  <si>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</si>
  <si>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</si>
  <si>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</si>
  <si>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</si>
  <si>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</si>
  <si>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</si>
  <si>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</si>
  <si>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</si>
  <si>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</si>
  <si>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</si>
  <si>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</si>
  <si>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</si>
  <si>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</si>
  <si>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</si>
  <si>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</si>
  <si>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</si>
  <si>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</si>
  <si>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</si>
  <si>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</si>
  <si>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</si>
  <si>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</si>
  <si>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</si>
  <si>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</si>
  <si>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</si>
  <si>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</si>
  <si>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</si>
  <si>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</si>
  <si>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</si>
  <si>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</si>
  <si>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</si>
  <si>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</si>
  <si>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</si>
  <si>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</si>
  <si>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</si>
  <si>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</si>
  <si>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</si>
  <si>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</si>
  <si>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</si>
  <si>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</si>
  <si>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</si>
  <si>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</si>
  <si>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</si>
  <si>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</si>
  <si>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</si>
  <si>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</si>
  <si>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</si>
  <si>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</si>
  <si>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</si>
  <si>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</si>
  <si>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</si>
  <si>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</si>
  <si>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</si>
  <si>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</si>
  <si>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</si>
  <si>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</si>
  <si>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</si>
  <si>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</si>
  <si>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</si>
  <si>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</si>
  <si>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</si>
  <si>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</si>
  <si>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</si>
  <si>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</si>
  <si>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</si>
  <si>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</si>
  <si>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</si>
  <si>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</si>
  <si>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</si>
  <si>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</si>
  <si>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</si>
  <si>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</si>
  <si>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</si>
  <si>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</si>
  <si>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</si>
  <si>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</si>
  <si>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</si>
  <si>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</si>
  <si>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</si>
  <si>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</si>
  <si>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</si>
  <si>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</si>
  <si>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</si>
  <si>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</si>
  <si>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</si>
  <si>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</si>
  <si>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</si>
  <si>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</si>
  <si>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</si>
  <si>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</si>
  <si>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</si>
  <si>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</si>
  <si>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</si>
  <si>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</si>
  <si>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</si>
  <si>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</si>
  <si>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</si>
  <si>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</si>
  <si>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</si>
  <si>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</si>
  <si>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</si>
  <si>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</si>
  <si>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</si>
  <si>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</si>
  <si>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</si>
  <si>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</si>
  <si>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</si>
  <si>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</si>
  <si>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</si>
  <si>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</si>
  <si>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</si>
  <si>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</si>
  <si>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</si>
  <si>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</si>
  <si>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</si>
  <si>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</si>
  <si>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</si>
  <si>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</si>
  <si>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</si>
  <si>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</si>
  <si>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</si>
  <si>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</si>
  <si>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</si>
  <si>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</si>
  <si>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</si>
  <si>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</si>
  <si>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</si>
  <si>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</si>
  <si>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</si>
  <si>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</si>
  <si>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</si>
  <si>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</si>
  <si>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</si>
  <si>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</si>
  <si>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</si>
  <si>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</si>
  <si>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</si>
  <si>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</si>
  <si>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</si>
  <si>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</si>
  <si>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</si>
  <si>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</si>
  <si>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</si>
  <si>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</si>
  <si>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</si>
  <si>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</si>
  <si>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</si>
  <si>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</si>
  <si>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</si>
  <si>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</si>
  <si>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</si>
  <si>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</si>
  <si>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</si>
  <si>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</si>
  <si>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</si>
  <si>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</si>
  <si>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</si>
  <si>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</si>
  <si>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</si>
  <si>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</si>
  <si>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</si>
  <si>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</si>
  <si>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</si>
  <si>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</si>
  <si>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</si>
  <si>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</si>
  <si>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</si>
  <si>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</si>
  <si>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</si>
  <si>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</si>
  <si>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</si>
  <si>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</si>
  <si>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</si>
  <si>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</si>
  <si>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</si>
  <si>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</si>
  <si>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</si>
  <si>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</si>
  <si>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</si>
  <si>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</si>
  <si>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</si>
  <si>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</si>
  <si>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</si>
  <si>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</si>
  <si>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</si>
  <si>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</si>
  <si>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</si>
  <si>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</si>
  <si>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</si>
  <si>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</si>
  <si>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</si>
  <si>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</si>
  <si>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</si>
  <si>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</si>
  <si>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</si>
  <si>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</si>
  <si>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</si>
  <si>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</si>
  <si>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</si>
  <si>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</si>
  <si>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</si>
  <si>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</si>
  <si>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</si>
  <si>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</si>
  <si>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</si>
  <si>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</si>
  <si>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</si>
  <si>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</si>
  <si>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</si>
  <si>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</si>
  <si>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</si>
  <si>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</si>
  <si>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</si>
  <si>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</si>
  <si>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</si>
  <si>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</si>
  <si>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</si>
  <si>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</si>
  <si>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</si>
  <si>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</si>
  <si>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</si>
  <si>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</si>
  <si>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</si>
  <si>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</si>
  <si>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</si>
  <si>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</si>
  <si>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</si>
  <si>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</si>
  <si>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</si>
  <si>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</si>
  <si>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</si>
  <si>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</si>
  <si>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</si>
  <si>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</si>
  <si>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</si>
  <si>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</si>
  <si>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</si>
  <si>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</si>
  <si>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</si>
  <si>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</si>
  <si>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</si>
  <si>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</si>
  <si>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</si>
  <si>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</si>
  <si>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</si>
  <si>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</si>
  <si>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</si>
  <si>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</si>
  <si>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</si>
  <si>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</si>
  <si>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</si>
  <si>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</si>
  <si>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</si>
  <si>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</si>
  <si>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</si>
  <si>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</si>
  <si>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</si>
  <si>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</si>
  <si>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</si>
  <si>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</si>
  <si>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</si>
  <si>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</si>
  <si>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</si>
  <si>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</si>
  <si>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</si>
  <si>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</si>
  <si>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</si>
  <si>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</si>
  <si>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</si>
  <si>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</si>
  <si>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</si>
  <si>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</si>
  <si>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</si>
  <si>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</si>
  <si>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</si>
  <si>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</si>
  <si>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</si>
  <si>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</si>
  <si>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</si>
  <si>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</si>
  <si>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</si>
  <si>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</si>
  <si>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</si>
  <si>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</si>
  <si>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</si>
  <si>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</si>
  <si>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</si>
  <si>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</si>
  <si>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</si>
  <si>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</si>
  <si>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</si>
  <si>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</si>
  <si>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</si>
  <si>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</si>
  <si>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</si>
  <si>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</si>
  <si>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</si>
  <si>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</si>
  <si>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</si>
  <si>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</si>
  <si>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</si>
  <si>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</si>
  <si>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</si>
  <si>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</si>
  <si>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</si>
  <si>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</si>
  <si>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</si>
  <si>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</si>
  <si>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</si>
  <si>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</si>
  <si>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</si>
  <si>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</si>
  <si>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</si>
  <si>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</si>
  <si>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</si>
  <si>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</si>
  <si>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</si>
  <si>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</si>
  <si>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</si>
  <si>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</si>
  <si>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</si>
  <si>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</si>
  <si>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</si>
  <si>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</si>
  <si>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</si>
  <si>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</si>
  <si>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</si>
  <si>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</si>
  <si>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</si>
  <si>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</si>
  <si>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</si>
  <si>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</si>
  <si>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</si>
  <si>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</si>
  <si>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</si>
  <si>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</si>
  <si>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</si>
  <si>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</si>
  <si>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</si>
  <si>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</si>
  <si>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</si>
  <si>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</si>
  <si>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</si>
  <si>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</si>
  <si>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</si>
  <si>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</si>
  <si>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</si>
  <si>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</si>
  <si>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</si>
  <si>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</si>
  <si>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</si>
  <si>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</si>
  <si>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</si>
  <si>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</si>
  <si>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</si>
  <si>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</si>
  <si>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</si>
  <si>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</si>
  <si>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</si>
  <si>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</si>
  <si>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</si>
  <si>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</si>
  <si>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</si>
  <si>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</si>
  <si>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</si>
  <si>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</si>
  <si>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</si>
  <si>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</si>
  <si>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</si>
  <si>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</si>
  <si>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</si>
  <si>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</si>
  <si>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</si>
  <si>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</si>
  <si>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</si>
  <si>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</si>
  <si>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</si>
  <si>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</si>
  <si>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</si>
  <si>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</si>
  <si>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</si>
  <si>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</si>
  <si>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</si>
  <si>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</si>
  <si>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</si>
  <si>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</si>
  <si>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</si>
  <si>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</si>
  <si>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</si>
  <si>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</si>
  <si>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</si>
  <si>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</si>
  <si>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</si>
  <si>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</si>
  <si>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</si>
  <si>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</si>
  <si>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</si>
  <si>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</si>
  <si>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</si>
  <si>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</si>
  <si>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</si>
  <si>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</si>
  <si>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</si>
  <si>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</si>
  <si>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</si>
  <si>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</si>
  <si>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</si>
  <si>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</si>
  <si>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</si>
  <si>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</si>
  <si>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</si>
  <si>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</si>
  <si>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</si>
  <si>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</si>
  <si>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</si>
  <si>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</si>
  <si>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</si>
  <si>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</si>
  <si>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</si>
  <si>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</si>
  <si>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</si>
  <si>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</si>
  <si>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</si>
  <si>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</si>
  <si>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</si>
  <si>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</si>
  <si>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</si>
  <si>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</si>
  <si>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</si>
  <si>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</si>
  <si>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</si>
  <si>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</si>
  <si>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</si>
  <si>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</si>
  <si>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</si>
  <si>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</si>
  <si>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</si>
  <si>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</si>
  <si>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</si>
  <si>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</si>
  <si>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</si>
  <si>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</si>
  <si>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</si>
  <si>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</si>
  <si>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</si>
  <si>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</si>
  <si>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</si>
  <si>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</si>
  <si>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</si>
  <si>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</si>
  <si>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</si>
  <si>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</si>
  <si>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</si>
  <si>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</si>
  <si>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</si>
  <si>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</si>
  <si>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</si>
  <si>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</si>
  <si>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</si>
  <si>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</si>
  <si>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</si>
  <si>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</si>
  <si>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</si>
  <si>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</si>
  <si>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</si>
  <si>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</si>
  <si>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</si>
  <si>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</si>
  <si>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</si>
  <si>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</si>
  <si>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</si>
  <si>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</si>
  <si>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</si>
  <si>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</si>
  <si>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</si>
  <si>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</si>
  <si>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</si>
  <si>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</si>
  <si>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</si>
  <si>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</si>
  <si>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</si>
  <si>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</si>
  <si>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</si>
  <si>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</si>
  <si>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</si>
  <si>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</si>
  <si>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</si>
  <si>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</si>
  <si>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</si>
  <si>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</si>
  <si>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</si>
  <si>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</si>
  <si>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</si>
  <si>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</si>
  <si>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</si>
  <si>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</si>
  <si>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</si>
  <si>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</si>
  <si>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</si>
  <si>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</si>
  <si>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</si>
  <si>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</si>
  <si>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</si>
  <si>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</si>
  <si>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</si>
  <si>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</si>
  <si>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</si>
  <si>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</si>
  <si>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</si>
  <si>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</si>
  <si>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</si>
  <si>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</si>
  <si>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</si>
  <si>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</si>
  <si>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</si>
  <si>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</si>
  <si>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</si>
  <si>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</si>
  <si>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</si>
  <si>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</si>
  <si>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</si>
  <si>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</si>
  <si>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</si>
  <si>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</si>
  <si>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</si>
  <si>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</si>
  <si>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</si>
  <si>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</si>
  <si>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</si>
  <si>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</si>
  <si>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</si>
  <si>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</si>
  <si>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</si>
  <si>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</si>
  <si>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</si>
  <si>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</si>
  <si>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</si>
  <si>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</si>
  <si>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</si>
  <si>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</si>
  <si>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</si>
  <si>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</si>
  <si>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</si>
  <si>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</si>
  <si>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</si>
  <si>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</si>
  <si>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</si>
  <si>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</si>
  <si>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</si>
  <si>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</si>
  <si>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</si>
  <si>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</si>
  <si>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</si>
  <si>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</si>
  <si>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</si>
  <si>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</si>
  <si>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</si>
  <si>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</si>
  <si>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</si>
  <si>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</si>
  <si>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</si>
  <si>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</si>
  <si>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</si>
  <si>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</si>
  <si>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</si>
  <si>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</si>
  <si>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</si>
  <si>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</si>
  <si>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</si>
  <si>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</si>
  <si>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</si>
  <si>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</si>
  <si>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</si>
  <si>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</si>
  <si>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</si>
  <si>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</si>
  <si>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</si>
  <si>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</si>
  <si>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</si>
  <si>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</si>
  <si>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</si>
  <si>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</si>
  <si>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</si>
  <si>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</si>
  <si>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</si>
  <si>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</si>
  <si>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</si>
  <si>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</si>
  <si>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</si>
  <si>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</si>
  <si>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</si>
  <si>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</si>
  <si>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</si>
  <si>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</si>
  <si>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</si>
  <si>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</si>
  <si>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</si>
  <si>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</si>
  <si>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</si>
  <si>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</si>
  <si>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</si>
  <si>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</si>
  <si>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</si>
  <si>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</si>
  <si>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</si>
  <si>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</si>
  <si>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</si>
  <si>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</si>
  <si>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</si>
  <si>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</si>
  <si>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</si>
  <si>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</si>
  <si>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</si>
  <si>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</si>
  <si>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</si>
  <si>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</si>
  <si>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</si>
  <si>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</si>
  <si>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</si>
  <si>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</si>
  <si>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</si>
  <si>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</si>
  <si>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</si>
  <si>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</si>
  <si>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</si>
  <si>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</si>
  <si>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</si>
  <si>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</si>
  <si>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</si>
  <si>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</si>
  <si>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</si>
  <si>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</si>
  <si>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</si>
  <si>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</si>
  <si>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</si>
  <si>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</si>
  <si>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</si>
  <si>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</si>
  <si>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</si>
  <si>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</si>
  <si>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</si>
  <si>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</si>
  <si>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</si>
  <si>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</si>
  <si>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</si>
  <si>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</si>
  <si>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</si>
  <si>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</si>
  <si>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</si>
  <si>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</si>
  <si>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</si>
  <si>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</si>
  <si>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</si>
  <si>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</si>
  <si>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</si>
  <si>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</si>
  <si>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</si>
  <si>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</si>
  <si>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</si>
  <si>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</si>
  <si>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</si>
  <si>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</si>
  <si>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</si>
  <si>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</si>
  <si>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</si>
  <si>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</si>
  <si>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</si>
  <si>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</si>
  <si>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</si>
  <si>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</si>
  <si>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</si>
  <si>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</si>
  <si>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</si>
  <si>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</si>
  <si>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</si>
  <si>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</si>
  <si>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</si>
  <si>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</si>
  <si>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</si>
  <si>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</si>
  <si>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</si>
  <si>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</si>
  <si>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</si>
  <si>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</si>
  <si>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</si>
  <si>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</si>
  <si>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</si>
  <si>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</si>
  <si>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</si>
  <si>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</si>
  <si>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</si>
  <si>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</si>
  <si>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</si>
  <si>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</si>
  <si>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</si>
  <si>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</si>
  <si>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</si>
  <si>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</si>
  <si>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</si>
  <si>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</si>
  <si>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</si>
  <si>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</si>
  <si>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</si>
  <si>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</si>
  <si>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</si>
  <si>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</si>
  <si>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</si>
  <si>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</si>
  <si>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</si>
  <si>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</si>
  <si>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</si>
  <si>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</si>
  <si>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</si>
  <si>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</si>
  <si>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</si>
  <si>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</si>
  <si>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</si>
  <si>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</si>
  <si>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</si>
  <si>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</si>
  <si>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</si>
  <si>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</si>
  <si>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</si>
  <si>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</si>
  <si>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</si>
  <si>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</si>
  <si>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</si>
  <si>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</si>
  <si>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</si>
  <si>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</si>
  <si>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</si>
  <si>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</si>
  <si>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</si>
  <si>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</si>
  <si>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</si>
  <si>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</si>
  <si>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</si>
  <si>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</si>
  <si>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</si>
  <si>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</si>
  <si>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</si>
  <si>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</si>
  <si>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</si>
  <si>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</si>
  <si>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</si>
  <si>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</si>
  <si>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</si>
  <si>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</si>
  <si>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</si>
  <si>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</si>
  <si>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</si>
  <si>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</si>
  <si>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</si>
  <si>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</si>
  <si>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</si>
  <si>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</si>
  <si>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</si>
  <si>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</si>
  <si>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</si>
  <si>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</si>
  <si>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</si>
  <si>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</si>
  <si>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</si>
  <si>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</si>
  <si>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</si>
  <si>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</si>
  <si>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</si>
  <si>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</si>
  <si>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</si>
  <si>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</si>
  <si>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</si>
  <si>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</si>
  <si>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</si>
  <si>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</si>
  <si>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</si>
  <si>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</si>
  <si>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</si>
  <si>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</si>
  <si>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</si>
  <si>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</si>
  <si>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</si>
  <si>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</si>
  <si>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</si>
  <si>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</si>
  <si>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</si>
  <si>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</si>
  <si>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</si>
  <si>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</si>
  <si>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</si>
  <si>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</si>
  <si>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</si>
  <si>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</si>
  <si>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</si>
  <si>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</si>
  <si>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</si>
  <si>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</si>
  <si>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</si>
  <si>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</si>
  <si>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</si>
  <si>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</si>
  <si>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</si>
  <si>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</si>
  <si>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</si>
  <si>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</si>
  <si>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</si>
  <si>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</si>
  <si>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</si>
  <si>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</si>
  <si>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</si>
  <si>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</si>
  <si>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</si>
  <si>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</si>
  <si>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</si>
  <si>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</si>
  <si>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</si>
  <si>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</si>
  <si>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</si>
  <si>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</si>
  <si>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</si>
  <si>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</si>
  <si>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</si>
  <si>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</si>
  <si>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</si>
  <si>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</si>
  <si>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</si>
  <si>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</si>
  <si>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</si>
  <si>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</si>
  <si>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</si>
  <si>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</si>
  <si>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</si>
  <si>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</si>
  <si>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</si>
  <si>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</si>
  <si>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</si>
  <si>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</si>
  <si>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</si>
  <si>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</si>
  <si>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</si>
  <si>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</si>
  <si>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</si>
  <si>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</si>
  <si>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</si>
  <si>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</si>
  <si>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</si>
  <si>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</si>
  <si>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</si>
  <si>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</si>
  <si>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</si>
  <si>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</si>
  <si>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</si>
  <si>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</si>
  <si>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</si>
  <si>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</si>
  <si>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</si>
  <si>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</si>
  <si>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</si>
  <si>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</si>
  <si>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</si>
  <si>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</si>
  <si>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</si>
  <si>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</si>
  <si>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</si>
  <si>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</si>
  <si>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</si>
  <si>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</si>
  <si>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</si>
  <si>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</si>
  <si>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</si>
  <si>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</si>
  <si>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</si>
  <si>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</si>
  <si>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</si>
  <si>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</si>
  <si>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</si>
  <si>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</si>
  <si>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</si>
  <si>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</si>
  <si>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</si>
  <si>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</si>
  <si>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</si>
  <si>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</si>
  <si>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</si>
  <si>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</si>
  <si>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</si>
  <si>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</si>
  <si>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</si>
  <si>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</si>
  <si>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</si>
  <si>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</si>
  <si>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</si>
  <si>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</si>
  <si>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</si>
  <si>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</si>
  <si>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</si>
  <si>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</si>
  <si>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</si>
  <si>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</si>
  <si>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</si>
  <si>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</si>
  <si>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</si>
  <si>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</si>
  <si>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</si>
  <si>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</si>
  <si>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</si>
  <si>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</si>
  <si>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</si>
  <si>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</si>
  <si>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</si>
  <si>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</si>
  <si>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</si>
  <si>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</si>
  <si>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</si>
  <si>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</si>
  <si>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</si>
  <si>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</si>
  <si>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</si>
  <si>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</si>
  <si>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</si>
  <si>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</si>
  <si>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</si>
  <si>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</si>
  <si>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</si>
  <si>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</si>
  <si>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</si>
  <si>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</si>
  <si>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</si>
  <si>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</si>
  <si>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</si>
  <si>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</si>
  <si>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</si>
  <si>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</si>
  <si>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</si>
  <si>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</si>
  <si>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</si>
  <si>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</si>
  <si>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</si>
  <si>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</si>
  <si>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</si>
  <si>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</si>
  <si>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</si>
  <si>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</si>
  <si>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</si>
  <si>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</si>
  <si>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</si>
  <si>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</si>
  <si>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</si>
  <si>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</si>
  <si>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</si>
  <si>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</si>
  <si>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</si>
  <si>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</si>
  <si>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</si>
  <si>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</si>
  <si>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</si>
  <si>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</si>
  <si>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</si>
  <si>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</si>
  <si>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</si>
  <si>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</si>
  <si>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</si>
  <si>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</si>
  <si>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</si>
  <si>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</si>
  <si>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</si>
  <si>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</si>
  <si>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</si>
  <si>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</si>
  <si>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</si>
  <si>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</si>
  <si>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</si>
  <si>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</si>
  <si>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</si>
  <si>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</si>
  <si>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</si>
  <si>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</si>
  <si>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</si>
  <si>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</si>
  <si>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</si>
  <si>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</si>
  <si>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</si>
  <si>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</si>
  <si>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</si>
  <si>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</si>
  <si>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</si>
  <si>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</si>
  <si>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</si>
  <si>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</si>
  <si>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</si>
  <si>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</si>
  <si>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</si>
  <si>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</si>
  <si>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</si>
  <si>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</si>
  <si>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</si>
  <si>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</si>
  <si>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</si>
  <si>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</si>
  <si>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</si>
  <si>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</si>
  <si>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</si>
  <si>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</si>
  <si>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</si>
  <si>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</si>
  <si>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</si>
  <si>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</si>
  <si>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</si>
  <si>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</si>
  <si>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</si>
  <si>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</si>
  <si>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</si>
  <si>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</si>
  <si>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</si>
  <si>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</si>
  <si>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</si>
  <si>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</si>
  <si>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</si>
  <si>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</si>
  <si>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</si>
  <si>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</si>
  <si>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</si>
  <si>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</si>
  <si>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</si>
  <si>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</si>
  <si>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</si>
  <si>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</si>
  <si>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</si>
  <si>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</si>
  <si>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</si>
  <si>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</si>
  <si>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</si>
  <si>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</si>
  <si>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</si>
  <si>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</si>
  <si>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</si>
  <si>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</si>
  <si>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</si>
  <si>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</si>
  <si>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</si>
  <si>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</si>
  <si>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</si>
  <si>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</si>
  <si>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</si>
  <si>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</si>
  <si>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</si>
  <si>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</si>
  <si>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</si>
  <si>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</si>
  <si>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</si>
  <si>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</si>
  <si>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</si>
  <si>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</si>
  <si>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</si>
  <si>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</si>
  <si>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</si>
  <si>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</si>
  <si>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</si>
  <si>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</si>
  <si>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</si>
  <si>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</si>
  <si>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</si>
  <si>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</si>
  <si>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</si>
  <si>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</si>
  <si>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</si>
  <si>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</si>
  <si>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</si>
  <si>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</si>
  <si>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</si>
  <si>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</si>
  <si>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</si>
  <si>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</si>
  <si>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</si>
  <si>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</si>
  <si>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</si>
  <si>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</si>
  <si>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</si>
  <si>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</si>
  <si>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</si>
  <si>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</si>
  <si>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</si>
  <si>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</si>
  <si>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</si>
  <si>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</si>
  <si>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</si>
  <si>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</si>
  <si>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</si>
  <si>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</si>
  <si>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</si>
  <si>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</si>
  <si>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</si>
  <si>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</si>
  <si>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</si>
  <si>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</si>
  <si>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</si>
  <si>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</si>
  <si>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</si>
  <si>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</si>
  <si>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</si>
  <si>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</si>
  <si>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</si>
  <si>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</si>
  <si>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</si>
  <si>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</si>
  <si>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</si>
  <si>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</si>
  <si>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</si>
  <si>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</si>
  <si>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</si>
  <si>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</si>
  <si>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</si>
  <si>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</si>
  <si>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</si>
  <si>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</si>
  <si>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</si>
  <si>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</si>
  <si>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</si>
  <si>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</si>
  <si>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</si>
  <si>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</si>
  <si>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</si>
  <si>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</si>
  <si>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</si>
  <si>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</si>
  <si>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</si>
  <si>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</si>
  <si>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</si>
  <si>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</si>
  <si>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</si>
  <si>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</si>
  <si>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</si>
  <si>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</si>
  <si>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</si>
  <si>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</si>
  <si>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</si>
  <si>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</si>
  <si>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</si>
  <si>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</si>
  <si>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</si>
  <si>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</si>
  <si>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</si>
  <si>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</si>
  <si>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</si>
  <si>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</si>
  <si>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</si>
  <si>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</si>
  <si>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</si>
  <si>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</si>
  <si>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</si>
  <si>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</si>
  <si>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</si>
  <si>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</si>
  <si>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</si>
  <si>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</si>
  <si>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</si>
  <si>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</si>
  <si>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</si>
  <si>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</si>
  <si>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</si>
  <si>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</si>
  <si>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</si>
  <si>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</si>
  <si>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</si>
  <si>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</si>
  <si>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</si>
  <si>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</si>
  <si>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</si>
  <si>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</si>
  <si>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</si>
  <si>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</si>
  <si>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</si>
  <si>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</si>
  <si>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</si>
  <si>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</si>
  <si>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</si>
  <si>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</si>
  <si>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</si>
  <si>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</si>
  <si>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</si>
  <si>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</si>
  <si>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</si>
  <si>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</si>
  <si>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</si>
  <si>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</si>
  <si>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</si>
  <si>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</si>
  <si>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</si>
  <si>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</si>
  <si>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</si>
  <si>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</si>
  <si>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</si>
  <si>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</si>
  <si>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</si>
  <si>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</si>
  <si>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</si>
  <si>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</si>
  <si>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</si>
  <si>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</si>
  <si>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</si>
  <si>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</si>
  <si>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</si>
  <si>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</si>
  <si>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</si>
  <si>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</si>
  <si>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</si>
  <si>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</si>
  <si>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</si>
  <si>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</si>
  <si>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</si>
  <si>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</si>
  <si>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</si>
  <si>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</si>
  <si>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</si>
  <si>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</si>
  <si>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</si>
  <si>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</si>
  <si>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</si>
  <si>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</si>
  <si>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</si>
  <si>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</si>
  <si>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</si>
  <si>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</si>
  <si>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</si>
  <si>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</si>
  <si>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</si>
  <si>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</si>
  <si>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</si>
  <si>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</si>
  <si>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</si>
  <si>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</si>
  <si>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</si>
  <si>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</si>
  <si>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</si>
  <si>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</si>
  <si>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</si>
  <si>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</si>
  <si>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</si>
  <si>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</si>
  <si>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</si>
  <si>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</si>
  <si>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</si>
  <si>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</si>
  <si>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</si>
  <si>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</si>
  <si>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</si>
  <si>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</si>
  <si>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</si>
  <si>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</si>
  <si>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</si>
  <si>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</si>
  <si>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</si>
  <si>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</si>
  <si>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</si>
  <si>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</si>
  <si>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</si>
  <si>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</si>
  <si>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</si>
  <si>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</si>
  <si>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</si>
  <si>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</si>
  <si>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</si>
  <si>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</si>
  <si>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</si>
  <si>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</si>
  <si>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</si>
  <si>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</si>
  <si>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</si>
  <si>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</si>
  <si>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</si>
  <si>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</si>
  <si>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</si>
  <si>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</si>
  <si>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</si>
  <si>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</si>
  <si>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</si>
  <si>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</si>
  <si>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</si>
  <si>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</si>
  <si>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</si>
  <si>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</si>
  <si>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</si>
  <si>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</si>
  <si>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</si>
  <si>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</si>
  <si>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</si>
  <si>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</si>
  <si>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</si>
  <si>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</si>
  <si>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</si>
  <si>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</si>
  <si>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</si>
  <si>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</si>
  <si>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</si>
  <si>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</si>
  <si>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</si>
  <si>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</si>
  <si>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</si>
  <si>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</si>
  <si>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</si>
  <si>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</si>
  <si>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</si>
  <si>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</si>
  <si>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</si>
  <si>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</si>
  <si>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</si>
  <si>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</si>
  <si>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</si>
  <si>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</si>
  <si>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</si>
  <si>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</si>
  <si>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</si>
  <si>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</si>
  <si>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</si>
  <si>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</si>
  <si>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</si>
  <si>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</si>
  <si>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</si>
  <si>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</si>
  <si>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</si>
  <si>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</si>
  <si>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</si>
  <si>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</si>
  <si>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</si>
  <si>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</si>
  <si>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</si>
  <si>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</si>
  <si>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</si>
  <si>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</si>
  <si>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</si>
  <si>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</si>
  <si>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</si>
  <si>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</si>
  <si>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</si>
  <si>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</si>
  <si>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</si>
  <si>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</si>
  <si>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</si>
  <si>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</si>
  <si>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</si>
  <si>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</si>
  <si>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</si>
  <si>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</si>
  <si>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</si>
  <si>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</si>
  <si>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</si>
  <si>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</si>
  <si>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</si>
  <si>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</si>
  <si>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</si>
  <si>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</si>
  <si>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</si>
  <si>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</si>
  <si>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</si>
  <si>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</si>
  <si>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</si>
  <si>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</si>
  <si>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</si>
  <si>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</si>
  <si>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</si>
  <si>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</si>
  <si>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</si>
  <si>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</si>
  <si>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</si>
  <si>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</si>
  <si>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</si>
  <si>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</si>
  <si>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</si>
  <si>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</si>
  <si>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</si>
  <si>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</si>
  <si>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</si>
  <si>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</si>
  <si>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</si>
  <si>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</si>
  <si>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</si>
  <si>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</si>
  <si>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</si>
  <si>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</si>
  <si>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</si>
  <si>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</si>
  <si>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</si>
  <si>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</si>
  <si>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</si>
  <si>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</si>
  <si>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</si>
  <si>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</si>
  <si>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</si>
  <si>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</si>
  <si>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</si>
  <si>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</si>
  <si>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</si>
  <si>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</si>
  <si>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</si>
  <si>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</si>
  <si>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</si>
  <si>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</si>
  <si>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</si>
  <si>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</si>
  <si>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</si>
  <si>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</si>
  <si>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</si>
  <si>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</si>
  <si>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</si>
  <si>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</si>
  <si>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</si>
  <si>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</si>
  <si>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</si>
  <si>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</si>
  <si>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</si>
  <si>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</si>
  <si>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</si>
  <si>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</si>
  <si>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</si>
  <si>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</si>
  <si>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</si>
  <si>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</si>
  <si>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</si>
  <si>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</si>
  <si>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</si>
  <si>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</si>
  <si>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</si>
  <si>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</si>
  <si>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</si>
  <si>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</si>
  <si>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</si>
  <si>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</si>
  <si>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</si>
  <si>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</si>
  <si>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</si>
  <si>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</si>
  <si>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</si>
  <si>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</si>
  <si>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</si>
  <si>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</si>
  <si>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</si>
  <si>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</si>
  <si>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</si>
  <si>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</si>
  <si>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</si>
  <si>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</si>
  <si>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</si>
  <si>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</si>
  <si>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</si>
  <si>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</si>
  <si>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</si>
  <si>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</si>
  <si>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</si>
  <si>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</si>
  <si>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</si>
  <si>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</si>
  <si>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</si>
  <si>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</si>
  <si>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</si>
  <si>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</si>
  <si>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</si>
  <si>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</si>
  <si>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</si>
  <si>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</si>
  <si>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</si>
  <si>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</si>
  <si>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</si>
  <si>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</si>
  <si>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</si>
  <si>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</si>
  <si>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</si>
  <si>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</si>
  <si>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</si>
  <si>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</si>
  <si>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</si>
  <si>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</si>
  <si>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</si>
  <si>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</si>
  <si>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</si>
  <si>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</si>
  <si>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</si>
  <si>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</si>
  <si>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</si>
  <si>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</si>
  <si>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</si>
  <si>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</si>
  <si>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</si>
  <si>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</si>
  <si>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</si>
  <si>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</si>
  <si>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</si>
  <si>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</si>
  <si>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</si>
  <si>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</si>
  <si>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</si>
  <si>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</si>
  <si>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</si>
  <si>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</si>
  <si>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</si>
  <si>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</si>
  <si>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</si>
  <si>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</si>
  <si>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</si>
  <si>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</si>
  <si>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</si>
  <si>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</si>
  <si>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</si>
  <si>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</si>
  <si>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</si>
  <si>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</si>
  <si>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</si>
  <si>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</si>
  <si>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</si>
  <si>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</si>
  <si>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</si>
  <si>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</si>
  <si>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</si>
  <si>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</si>
  <si>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</si>
  <si>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</si>
  <si>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</si>
  <si>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</si>
  <si>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</si>
  <si>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</si>
  <si>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</si>
  <si>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</si>
  <si>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</si>
  <si>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</si>
  <si>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</si>
  <si>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</si>
  <si>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</si>
  <si>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</si>
  <si>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</si>
  <si>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</si>
  <si>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</si>
  <si>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</si>
  <si>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</si>
  <si>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</si>
  <si>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</si>
  <si>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</si>
  <si>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</si>
  <si>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</si>
  <si>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</si>
  <si>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</si>
  <si>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</si>
  <si>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</si>
  <si>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</si>
  <si>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</si>
  <si>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</si>
  <si>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</si>
  <si>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</si>
  <si>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</si>
  <si>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</si>
  <si>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</si>
  <si>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</si>
  <si>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</si>
  <si>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</si>
  <si>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</si>
  <si>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</si>
  <si>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</si>
  <si>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</si>
  <si>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</si>
  <si>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</si>
  <si>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</si>
  <si>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</si>
  <si>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</si>
  <si>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</si>
  <si>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</si>
  <si>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</si>
  <si>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</si>
  <si>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</si>
  <si>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</si>
  <si>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</si>
  <si>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</si>
  <si>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</si>
  <si>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</si>
  <si>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</si>
  <si>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</si>
  <si>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</si>
  <si>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</si>
  <si>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</si>
  <si>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</si>
  <si>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</si>
  <si>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</si>
  <si>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</si>
  <si>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</si>
  <si>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</si>
  <si>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</si>
  <si>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</si>
  <si>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</si>
  <si>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</si>
  <si>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</si>
  <si>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</si>
  <si>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</si>
  <si>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</si>
  <si>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</si>
  <si>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</si>
  <si>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</si>
  <si>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</si>
  <si>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</si>
  <si>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</si>
  <si>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</si>
  <si>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</si>
  <si>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</si>
  <si>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</si>
  <si>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</si>
  <si>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</si>
  <si>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</si>
  <si>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</si>
  <si>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</si>
  <si>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</si>
  <si>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</si>
  <si>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</si>
  <si>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</si>
  <si>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</si>
  <si>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</si>
  <si>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</si>
  <si>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</si>
  <si>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</si>
  <si>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</si>
  <si>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</si>
  <si>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</si>
  <si>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</si>
  <si>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</si>
  <si>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</si>
  <si>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</si>
  <si>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</si>
  <si>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</si>
  <si>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</si>
  <si>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</si>
  <si>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</si>
  <si>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</si>
  <si>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</si>
  <si>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</si>
  <si>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</si>
  <si>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</si>
  <si>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</si>
  <si>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</si>
  <si>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</si>
  <si>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</si>
  <si>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</si>
  <si>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</si>
  <si>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</si>
  <si>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</si>
  <si>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</si>
  <si>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</si>
  <si>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</si>
  <si>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</si>
  <si>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</si>
  <si>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</si>
  <si>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</si>
  <si>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</si>
  <si>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</si>
  <si>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</si>
  <si>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</si>
  <si>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</si>
  <si>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</si>
  <si>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</si>
  <si>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</si>
  <si>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</si>
  <si>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</si>
  <si>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</si>
  <si>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</si>
  <si>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</si>
  <si>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</si>
  <si>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</si>
  <si>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</si>
  <si>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</si>
  <si>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</si>
  <si>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</si>
  <si>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</si>
  <si>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</si>
  <si>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</si>
  <si>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</si>
  <si>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</si>
  <si>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</si>
  <si>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</si>
  <si>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</si>
  <si>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</si>
  <si>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</si>
  <si>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</si>
  <si>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</si>
  <si>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</si>
  <si>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</si>
  <si>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</si>
  <si>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</si>
  <si>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</si>
  <si>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</si>
  <si>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</si>
  <si>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</si>
  <si>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</si>
  <si>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</si>
  <si>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</si>
  <si>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</si>
  <si>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</si>
  <si>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</si>
  <si>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</si>
  <si>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</si>
  <si>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</si>
  <si>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</si>
  <si>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</si>
  <si>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</si>
  <si>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</si>
  <si>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</si>
  <si>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</si>
  <si>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</si>
  <si>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</si>
  <si>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</si>
  <si>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</si>
  <si>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</si>
  <si>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</si>
  <si>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</si>
  <si>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</si>
  <si>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</si>
  <si>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</si>
  <si>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</si>
  <si>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</si>
  <si>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</si>
  <si>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</si>
  <si>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</si>
  <si>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</si>
  <si>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</si>
  <si>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</si>
  <si>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</si>
  <si>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</si>
  <si>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</si>
  <si>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</si>
  <si>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</si>
  <si>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</si>
  <si>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</si>
  <si>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</si>
  <si>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</si>
  <si>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</si>
  <si>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</si>
  <si>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</si>
  <si>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</si>
  <si>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</si>
  <si>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</si>
  <si>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</si>
  <si>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</si>
  <si>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</si>
  <si>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</si>
  <si>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</si>
  <si>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</si>
  <si>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</si>
  <si>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</si>
  <si>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</si>
  <si>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</si>
  <si>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</si>
  <si>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</si>
  <si>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</si>
  <si>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</si>
  <si>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</si>
  <si>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</si>
  <si>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</si>
  <si>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</si>
  <si>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</si>
  <si>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</si>
  <si>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</si>
  <si>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</si>
  <si>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</si>
  <si>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</si>
  <si>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</si>
  <si>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</si>
  <si>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</si>
  <si>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</si>
  <si>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</si>
  <si>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</si>
  <si>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</si>
  <si>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</si>
  <si>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</si>
  <si>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</si>
  <si>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</si>
  <si>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</si>
  <si>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</si>
  <si>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</si>
  <si>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</si>
  <si>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</si>
  <si>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</si>
  <si>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</si>
  <si>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</si>
  <si>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</si>
  <si>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</si>
  <si>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</si>
  <si>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</si>
  <si>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</si>
  <si>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</si>
  <si>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</si>
  <si>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</si>
  <si>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</si>
  <si>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</si>
  <si>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</si>
  <si>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</si>
  <si>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</si>
  <si>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</si>
  <si>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</si>
  <si>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</si>
  <si>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</si>
  <si>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</si>
  <si>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</si>
  <si>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</si>
  <si>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</si>
  <si>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</si>
  <si>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</si>
  <si>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</si>
  <si>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</si>
  <si>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</si>
  <si>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</si>
  <si>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</si>
  <si>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</si>
  <si>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</si>
  <si>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</si>
  <si>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</si>
  <si>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</si>
  <si>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</si>
  <si>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</si>
  <si>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</si>
  <si>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</si>
  <si>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</si>
  <si>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</si>
  <si>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</si>
  <si>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</si>
  <si>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</si>
  <si>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</si>
  <si>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</si>
  <si>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</si>
  <si>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</si>
  <si>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</si>
  <si>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</si>
  <si>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</si>
  <si>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</si>
  <si>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</si>
  <si>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</si>
  <si>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</si>
  <si>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</si>
  <si>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</si>
  <si>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</si>
  <si>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</si>
  <si>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</si>
  <si>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</si>
  <si>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</si>
  <si>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</si>
  <si>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</si>
  <si>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</si>
  <si>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</si>
  <si>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</si>
  <si>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</si>
  <si>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</si>
  <si>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</si>
  <si>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</si>
  <si>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</si>
  <si>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</si>
  <si>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</si>
  <si>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</si>
  <si>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</si>
  <si>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</si>
  <si>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</si>
  <si>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</si>
  <si>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</si>
  <si>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</si>
  <si>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</si>
  <si>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</si>
  <si>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</si>
  <si>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</si>
  <si>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</si>
  <si>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</si>
  <si>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</si>
  <si>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</si>
  <si>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</si>
  <si>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</si>
  <si>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</si>
  <si>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</si>
  <si>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</si>
  <si>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</si>
  <si>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</si>
  <si>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</si>
  <si>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</si>
  <si>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</si>
  <si>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</si>
  <si>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</si>
  <si>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</si>
  <si>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</si>
  <si>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</si>
  <si>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</si>
  <si>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</si>
  <si>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</si>
  <si>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</si>
  <si>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</si>
  <si>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</si>
  <si>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</si>
  <si>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</si>
  <si>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</si>
  <si>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</si>
  <si>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</si>
  <si>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</si>
  <si>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</si>
  <si>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</si>
  <si>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</si>
  <si>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</si>
  <si>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</si>
  <si>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</si>
  <si>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</si>
  <si>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</si>
  <si>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</si>
  <si>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</si>
  <si>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</si>
  <si>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</si>
  <si>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</si>
  <si>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</si>
  <si>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</si>
  <si>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</si>
  <si>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</si>
  <si>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</si>
  <si>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</si>
  <si>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</si>
  <si>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</si>
  <si>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</si>
  <si>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</si>
  <si>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</si>
  <si>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</si>
  <si>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</si>
  <si>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</si>
  <si>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</si>
  <si>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</si>
  <si>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</si>
  <si>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</si>
  <si>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</si>
  <si>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</si>
  <si>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</si>
  <si>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</si>
  <si>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</si>
  <si>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</si>
  <si>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</si>
  <si>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</si>
  <si>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</si>
  <si>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</si>
  <si>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</si>
  <si>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</si>
  <si>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</si>
  <si>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</si>
  <si>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</si>
  <si>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</si>
  <si>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</si>
  <si>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</si>
  <si>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</si>
  <si>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</si>
  <si>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</si>
  <si>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</si>
  <si>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</si>
  <si>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</si>
  <si>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</si>
  <si>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</si>
  <si>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</si>
  <si>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</si>
  <si>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</si>
  <si>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</si>
  <si>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</si>
  <si>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</si>
  <si>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</si>
  <si>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</si>
  <si>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</si>
  <si>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</si>
  <si>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</si>
  <si>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</si>
  <si>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</si>
  <si>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</si>
  <si>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</si>
  <si>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</si>
  <si>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</si>
  <si>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</si>
  <si>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</si>
  <si>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</si>
  <si>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</si>
  <si>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</si>
  <si>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</si>
  <si>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</si>
  <si>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</si>
  <si>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</si>
  <si>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</si>
  <si>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</si>
  <si>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</si>
  <si>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</si>
  <si>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</si>
  <si>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</si>
  <si>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</si>
  <si>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</si>
  <si>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</si>
  <si>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</si>
  <si>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</si>
  <si>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</si>
  <si>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</si>
  <si>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</si>
  <si>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</si>
  <si>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</si>
  <si>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</si>
  <si>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</si>
  <si>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</si>
  <si>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</si>
  <si>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</si>
  <si>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</si>
  <si>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</si>
  <si>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</si>
  <si>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</si>
  <si>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</si>
  <si>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</si>
  <si>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</si>
  <si>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</si>
  <si>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</si>
  <si>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</si>
  <si>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</si>
  <si>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</si>
  <si>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</si>
  <si>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</si>
  <si>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</si>
  <si>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</si>
  <si>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</si>
  <si>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</si>
  <si>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</si>
  <si>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</si>
  <si>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</si>
  <si>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</si>
  <si>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</si>
  <si>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</si>
  <si>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</si>
  <si>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</si>
  <si>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</si>
  <si>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</si>
  <si>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</si>
  <si>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</si>
  <si>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</si>
  <si>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</si>
  <si>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</si>
  <si>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</si>
  <si>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</si>
  <si>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</si>
  <si>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</si>
  <si>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</si>
  <si>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</si>
  <si>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</si>
  <si>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</si>
  <si>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</si>
  <si>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</si>
  <si>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</si>
  <si>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</si>
  <si>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</si>
  <si>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</si>
  <si>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</si>
  <si>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</si>
  <si>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</si>
  <si>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</si>
  <si>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</si>
  <si>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</si>
  <si>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</si>
  <si>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</si>
  <si>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</si>
  <si>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</si>
  <si>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</si>
  <si>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</si>
  <si>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</si>
  <si>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</si>
  <si>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</si>
  <si>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</si>
  <si>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</si>
  <si>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</si>
  <si>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</si>
  <si>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</si>
  <si>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</si>
  <si>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</si>
  <si>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</si>
  <si>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</si>
  <si>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</si>
  <si>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</si>
  <si>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</si>
  <si>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</si>
  <si>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</si>
  <si>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</si>
  <si>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</si>
  <si>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</si>
  <si>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</si>
  <si>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</si>
  <si>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</si>
  <si>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</si>
  <si>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</si>
  <si>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</si>
  <si>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</si>
  <si>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</si>
  <si>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</si>
  <si>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</si>
  <si>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</si>
  <si>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</si>
  <si>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</si>
  <si>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</si>
  <si>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</si>
  <si>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</si>
  <si>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</si>
  <si>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</si>
  <si>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</si>
  <si>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</si>
  <si>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</si>
  <si>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</si>
  <si>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</si>
  <si>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</si>
  <si>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</si>
  <si>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</si>
  <si>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</si>
  <si>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</si>
  <si>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</si>
  <si>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</si>
  <si>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</si>
  <si>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</si>
  <si>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</si>
  <si>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</si>
  <si>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</si>
  <si>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</si>
  <si>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</si>
  <si>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</si>
  <si>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</si>
  <si>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</si>
  <si>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</si>
  <si>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</si>
  <si>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</si>
  <si>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</si>
  <si>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</si>
  <si>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</si>
  <si>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</si>
  <si>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</si>
  <si>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</si>
  <si>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</si>
  <si>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</si>
  <si>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</si>
  <si>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</si>
  <si>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</si>
  <si>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</si>
  <si>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</si>
  <si>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</si>
  <si>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</si>
  <si>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</si>
  <si>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</si>
  <si>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</si>
  <si>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</si>
  <si>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</si>
  <si>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</si>
  <si>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</si>
  <si>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</si>
  <si>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</si>
  <si>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</si>
  <si>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</si>
  <si>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</si>
  <si>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</si>
  <si>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</si>
  <si>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</si>
  <si>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</si>
  <si>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</si>
  <si>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</si>
  <si>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</si>
  <si>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</si>
  <si>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</si>
  <si>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</si>
  <si>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</si>
  <si>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</si>
  <si>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</si>
  <si>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</si>
  <si>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</si>
  <si>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</si>
  <si>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</si>
  <si>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</si>
  <si>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</si>
  <si>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</si>
  <si>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</si>
  <si>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</si>
  <si>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</si>
  <si>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</si>
  <si>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</si>
  <si>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</si>
  <si>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</si>
  <si>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</si>
  <si>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</si>
  <si>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</si>
  <si>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</si>
  <si>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</si>
  <si>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</si>
  <si>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</si>
  <si>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</si>
  <si>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</si>
  <si>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</si>
  <si>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</si>
  <si>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</si>
  <si>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</si>
  <si>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</si>
  <si>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</si>
  <si>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</si>
  <si>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</si>
  <si>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</si>
  <si>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</si>
  <si>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</si>
  <si>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</si>
  <si>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</si>
  <si>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</si>
  <si>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</si>
  <si>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</si>
  <si>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</si>
  <si>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</si>
  <si>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</si>
  <si>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</si>
  <si>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</si>
  <si>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</si>
  <si>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</si>
  <si>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</si>
  <si>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</si>
  <si>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</si>
  <si>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</si>
  <si>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</si>
  <si>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</si>
  <si>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</si>
  <si>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</si>
  <si>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</si>
  <si>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</si>
  <si>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</si>
  <si>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</si>
  <si>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</si>
  <si>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</si>
  <si>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</si>
  <si>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</si>
  <si>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</si>
  <si>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</si>
  <si>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</si>
  <si>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</si>
  <si>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</si>
  <si>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</si>
  <si>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</si>
  <si>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</si>
  <si>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</si>
  <si>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</si>
  <si>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</si>
  <si>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</si>
  <si>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</si>
  <si>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</si>
  <si>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</si>
  <si>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</si>
  <si>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</si>
  <si>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</si>
  <si>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</si>
  <si>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</si>
  <si>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</si>
  <si>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</si>
  <si>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</si>
  <si>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</si>
  <si>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</si>
  <si>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</si>
  <si>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</si>
  <si>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</si>
  <si>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</si>
  <si>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</si>
  <si>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</si>
  <si>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</si>
  <si>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</si>
  <si>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</si>
  <si>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</si>
  <si>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</si>
  <si>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</si>
  <si>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</si>
  <si>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</si>
  <si>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</si>
  <si>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</si>
  <si>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</si>
  <si>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</si>
  <si>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</si>
  <si>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</si>
  <si>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</si>
  <si>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</si>
  <si>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</si>
  <si>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</si>
  <si>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</si>
  <si>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</si>
  <si>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</si>
  <si>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</si>
  <si>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</si>
  <si>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</si>
  <si>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</si>
  <si>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</si>
  <si>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</si>
  <si>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</si>
  <si>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</si>
  <si>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</si>
  <si>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</si>
  <si>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</si>
  <si>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</si>
  <si>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</si>
  <si>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</si>
  <si>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</si>
  <si>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</si>
  <si>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</si>
  <si>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</si>
  <si>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</si>
  <si>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</si>
  <si>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</si>
  <si>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</si>
  <si>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</si>
  <si>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</si>
  <si>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</si>
  <si>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</si>
  <si>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</si>
  <si>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</si>
  <si>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</si>
  <si>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</si>
  <si>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</si>
  <si>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</si>
  <si>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</si>
  <si>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</si>
  <si>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</si>
  <si>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</si>
  <si>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</si>
  <si>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</si>
  <si>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</si>
  <si>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</si>
  <si>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</si>
  <si>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</si>
  <si>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</si>
  <si>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</si>
  <si>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</si>
  <si>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</si>
  <si>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</si>
  <si>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</si>
  <si>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</si>
  <si>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</si>
  <si>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</si>
  <si>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</si>
  <si>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</si>
  <si>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</si>
  <si>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</si>
  <si>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</si>
  <si>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</si>
  <si>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</si>
  <si>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</si>
  <si>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</si>
  <si>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</si>
  <si>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</si>
  <si>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</si>
  <si>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</si>
  <si>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</si>
  <si>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</si>
  <si>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</si>
  <si>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</si>
  <si>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</si>
  <si>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</si>
  <si>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</si>
  <si>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</si>
  <si>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</si>
  <si>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</si>
  <si>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</si>
  <si>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</si>
  <si>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</si>
  <si>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</si>
  <si>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</si>
  <si>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</si>
  <si>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</si>
  <si>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</si>
  <si>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</si>
  <si>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</si>
  <si>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</si>
  <si>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</si>
  <si>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</si>
  <si>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</si>
  <si>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</si>
  <si>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</si>
  <si>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</si>
  <si>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</si>
  <si>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</si>
  <si>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</si>
  <si>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</si>
  <si>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</si>
  <si>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</si>
  <si>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</si>
  <si>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</si>
  <si>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</si>
  <si>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</si>
  <si>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</si>
  <si>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</si>
  <si>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</si>
  <si>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</si>
  <si>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</si>
  <si>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</si>
  <si>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</si>
  <si>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</si>
  <si>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</si>
  <si>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</si>
  <si>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</si>
  <si>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</si>
  <si>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</si>
  <si>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</si>
  <si>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</si>
  <si>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</si>
  <si>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</si>
  <si>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</si>
  <si>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</si>
  <si>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</si>
  <si>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</si>
  <si>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</si>
  <si>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</si>
  <si>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</si>
  <si>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</si>
  <si>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</si>
  <si>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</si>
  <si>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</si>
  <si>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</si>
  <si>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</si>
  <si>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</si>
  <si>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</si>
  <si>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</si>
  <si>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</si>
  <si>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</si>
  <si>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</si>
  <si>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</si>
  <si>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</si>
  <si>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</si>
  <si>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</si>
  <si>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</si>
  <si>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</si>
  <si>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</si>
  <si>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</si>
  <si>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</si>
  <si>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</si>
  <si>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</si>
  <si>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</si>
  <si>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</si>
  <si>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</si>
  <si>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</si>
  <si>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</si>
  <si>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</si>
  <si>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</si>
  <si>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</si>
  <si>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</si>
  <si>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</si>
  <si>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</si>
  <si>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</si>
  <si>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</si>
  <si>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</si>
  <si>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</si>
  <si>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</si>
  <si>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</si>
  <si>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</si>
  <si>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</si>
  <si>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</si>
  <si>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</si>
  <si>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</si>
  <si>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</si>
  <si>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</si>
  <si>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</si>
  <si>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</si>
  <si>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</si>
  <si>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</si>
  <si>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</si>
  <si>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</si>
  <si>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</si>
  <si>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</si>
  <si>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</si>
  <si>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</si>
  <si>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</si>
  <si>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</si>
  <si>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</si>
  <si>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</si>
  <si>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</si>
  <si>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</si>
  <si>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</si>
  <si>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</si>
  <si>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</si>
  <si>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</si>
  <si>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</si>
  <si>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</si>
  <si>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</si>
  <si>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</si>
  <si>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</si>
  <si>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</si>
  <si>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</si>
  <si>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</si>
  <si>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</si>
  <si>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</si>
  <si>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</si>
  <si>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</si>
  <si>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</si>
  <si>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</si>
  <si>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</si>
  <si>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</si>
  <si>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</si>
  <si>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</si>
  <si>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</si>
  <si>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</si>
  <si>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</si>
  <si>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</si>
  <si>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</si>
  <si>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</si>
  <si>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</si>
  <si>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</si>
  <si>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</si>
  <si>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</si>
  <si>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</si>
  <si>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</si>
  <si>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</si>
  <si>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</si>
  <si>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</si>
  <si>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</si>
  <si>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</si>
  <si>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</si>
  <si>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</si>
  <si>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</si>
  <si>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</si>
  <si>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</si>
  <si>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</si>
  <si>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</si>
  <si>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</si>
  <si>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</si>
  <si>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</si>
  <si>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</si>
  <si>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</si>
  <si>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</si>
  <si>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</si>
  <si>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</si>
  <si>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</si>
  <si>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</si>
  <si>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</si>
  <si>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</si>
  <si>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</si>
  <si>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</si>
  <si>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</si>
  <si>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</si>
  <si>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</si>
  <si>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</si>
  <si>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</si>
  <si>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</si>
  <si>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</si>
  <si>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</si>
  <si>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</si>
  <si>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</si>
  <si>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</si>
  <si>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</si>
  <si>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</si>
  <si>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</si>
  <si>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</si>
  <si>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</si>
  <si>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</si>
  <si>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</si>
  <si>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</si>
  <si>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</si>
  <si>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</si>
  <si>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</si>
  <si>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</si>
  <si>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</si>
  <si>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</si>
  <si>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</si>
  <si>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</si>
  <si>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</si>
  <si>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</si>
  <si>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</si>
  <si>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</si>
  <si>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</si>
  <si>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</si>
  <si>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</si>
  <si>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</si>
  <si>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</si>
  <si>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</si>
  <si>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</si>
  <si>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</si>
  <si>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</si>
  <si>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</si>
  <si>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</si>
  <si>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</si>
  <si>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</si>
  <si>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</si>
  <si>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</si>
  <si>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</si>
  <si>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</si>
  <si>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</si>
  <si>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</si>
  <si>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</si>
  <si>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</si>
  <si>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</si>
  <si>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</si>
  <si>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</si>
  <si>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</si>
  <si>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</si>
  <si>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</si>
  <si>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</si>
  <si>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</si>
  <si>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</si>
  <si>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</si>
  <si>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</si>
  <si>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</si>
  <si>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</si>
  <si>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</si>
  <si>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</si>
  <si>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</si>
  <si>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</si>
  <si>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</si>
  <si>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</si>
  <si>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</si>
  <si>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</si>
  <si>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</si>
  <si>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</si>
  <si>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</si>
  <si>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</si>
  <si>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</si>
  <si>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</si>
  <si>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</si>
  <si>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</si>
  <si>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</si>
  <si>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</si>
  <si>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</si>
  <si>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</si>
  <si>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</si>
  <si>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</si>
  <si>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</si>
  <si>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</si>
  <si>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</si>
  <si>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</si>
  <si>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</si>
  <si>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</si>
  <si>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</si>
  <si>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</si>
  <si>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</si>
  <si>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</si>
  <si>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</si>
  <si>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</si>
  <si>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</si>
  <si>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</si>
  <si>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</si>
  <si>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</si>
  <si>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</si>
  <si>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</si>
  <si>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</si>
  <si>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</si>
  <si>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</si>
  <si>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</si>
  <si>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</si>
  <si>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</si>
  <si>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</si>
  <si>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</si>
  <si>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</si>
  <si>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</si>
  <si>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</si>
  <si>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</si>
  <si>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</si>
  <si>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</si>
  <si>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</si>
  <si>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</si>
  <si>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</si>
  <si>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</si>
  <si>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</si>
  <si>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</si>
  <si>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</si>
  <si>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</si>
  <si>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</si>
  <si>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</si>
  <si>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</si>
  <si>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</si>
  <si>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</si>
  <si>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</si>
  <si>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</si>
  <si>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</si>
  <si>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</si>
  <si>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</si>
  <si>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</si>
  <si>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</si>
  <si>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</si>
  <si>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</si>
  <si>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</si>
  <si>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</si>
  <si>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</si>
  <si>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</si>
  <si>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</si>
  <si>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</si>
  <si>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</si>
  <si>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</si>
  <si>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</si>
  <si>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</si>
  <si>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</si>
  <si>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</si>
  <si>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</si>
  <si>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</si>
  <si>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</si>
  <si>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</si>
  <si>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</si>
  <si>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</si>
  <si>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</si>
  <si>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</si>
  <si>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</si>
  <si>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</si>
  <si>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</si>
  <si>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</si>
  <si>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</si>
  <si>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</si>
  <si>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</si>
  <si>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</si>
  <si>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</si>
  <si>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</si>
  <si>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</si>
  <si>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</si>
  <si>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</si>
  <si>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</si>
  <si>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</si>
  <si>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</si>
  <si>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</si>
  <si>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</si>
  <si>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</si>
  <si>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</si>
  <si>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</si>
  <si>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</si>
  <si>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</si>
  <si>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</si>
  <si>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</si>
  <si>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</si>
  <si>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</si>
  <si>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</si>
  <si>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</si>
  <si>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</si>
  <si>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</si>
  <si>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</si>
  <si>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</si>
  <si>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</si>
  <si>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</si>
  <si>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</si>
  <si>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</si>
  <si>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</si>
  <si>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</si>
  <si>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</si>
  <si>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</si>
  <si>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</si>
  <si>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</si>
  <si>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</si>
  <si>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</si>
  <si>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</si>
  <si>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</si>
  <si>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</si>
  <si>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</si>
  <si>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</si>
  <si>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</si>
  <si>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</si>
  <si>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</si>
  <si>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</si>
  <si>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</si>
  <si>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</si>
  <si>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</si>
  <si>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</si>
  <si>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</si>
  <si>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</si>
  <si>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</si>
  <si>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</si>
  <si>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</si>
  <si>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</si>
  <si>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</si>
  <si>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</si>
  <si>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</si>
  <si>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</si>
  <si>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</si>
  <si>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</si>
  <si>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</si>
  <si>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</si>
  <si>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</si>
  <si>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</si>
  <si>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</si>
  <si>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</si>
  <si>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</si>
  <si>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</si>
  <si>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</si>
  <si>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</si>
  <si>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</si>
  <si>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</si>
  <si>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</si>
  <si>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</si>
  <si>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</si>
  <si>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</si>
  <si>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</si>
  <si>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</si>
  <si>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</si>
  <si>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</si>
  <si>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</si>
  <si>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</si>
  <si>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</si>
  <si>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</si>
  <si>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</si>
  <si>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</si>
  <si>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</si>
  <si>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</si>
  <si>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</si>
  <si>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</si>
  <si>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</si>
  <si>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</si>
  <si>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</si>
  <si>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</si>
  <si>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</si>
  <si>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</si>
  <si>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</si>
  <si>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</si>
  <si>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</si>
  <si>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</si>
  <si>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</si>
  <si>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</si>
  <si>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</si>
  <si>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</si>
  <si>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</si>
  <si>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</si>
  <si>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</si>
  <si>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</si>
  <si>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</si>
  <si>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</si>
  <si>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</si>
  <si>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</si>
  <si>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</si>
  <si>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</si>
  <si>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</si>
  <si>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</si>
  <si>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</si>
  <si>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</si>
  <si>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</si>
  <si>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</si>
  <si>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</si>
  <si>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</si>
  <si>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</si>
  <si>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</si>
  <si>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</si>
  <si>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</si>
  <si>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</si>
  <si>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</si>
  <si>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</si>
  <si>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</si>
  <si>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</si>
  <si>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</si>
  <si>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</si>
  <si>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</si>
  <si>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</si>
  <si>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</si>
  <si>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</si>
  <si>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</si>
  <si>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</si>
  <si>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</si>
  <si>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</si>
  <si>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</si>
  <si>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</si>
  <si>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</si>
  <si>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</si>
  <si>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</si>
  <si>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</si>
  <si>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</si>
  <si>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</si>
  <si>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</si>
  <si>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</si>
  <si>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</si>
  <si>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</si>
  <si>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</si>
  <si>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</si>
  <si>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</si>
  <si>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</si>
  <si>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</si>
  <si>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</si>
  <si>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</si>
  <si>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</si>
  <si>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</si>
  <si>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</si>
  <si>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</si>
  <si>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</si>
  <si>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</si>
  <si>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</si>
  <si>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</si>
  <si>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</si>
  <si>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</si>
  <si>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</si>
  <si>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</si>
  <si>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</si>
  <si>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</si>
  <si>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</si>
  <si>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</si>
  <si>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</si>
  <si>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</si>
  <si>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</si>
  <si>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</si>
  <si>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</si>
  <si>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</si>
  <si>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</si>
  <si>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</si>
  <si>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</si>
  <si>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</si>
  <si>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</si>
  <si>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</si>
  <si>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</si>
  <si>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</si>
  <si>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</si>
  <si>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</si>
  <si>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</si>
  <si>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</si>
  <si>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</si>
  <si>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</si>
  <si>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</si>
  <si>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</si>
  <si>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</si>
  <si>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</si>
  <si>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</si>
  <si>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</si>
  <si>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</si>
  <si>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</si>
  <si>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</si>
  <si>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</si>
  <si>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</si>
  <si>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</si>
  <si>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</si>
  <si>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</si>
  <si>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</si>
  <si>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</si>
  <si>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</si>
  <si>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</si>
  <si>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</si>
  <si>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</si>
  <si>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</si>
  <si>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</si>
  <si>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</si>
  <si>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</si>
  <si>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</si>
  <si>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</si>
  <si>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</si>
  <si>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</si>
  <si>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</si>
  <si>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</si>
  <si>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</si>
  <si>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</si>
  <si>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</si>
  <si>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</si>
  <si>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</si>
  <si>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</si>
  <si>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</si>
  <si>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</si>
  <si>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</si>
  <si>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</si>
  <si>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</si>
  <si>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</si>
  <si>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</si>
  <si>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</si>
  <si>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</si>
  <si>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</si>
  <si>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</si>
  <si>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</si>
  <si>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</si>
  <si>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</si>
  <si>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</si>
  <si>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</si>
  <si>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</si>
  <si>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</si>
  <si>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</si>
  <si>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</si>
  <si>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</si>
  <si>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</si>
  <si>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</si>
  <si>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</si>
  <si>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</si>
  <si>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</si>
  <si>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</si>
  <si>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</si>
  <si>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</si>
  <si>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</si>
  <si>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</si>
  <si>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</si>
  <si>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</si>
  <si>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</si>
  <si>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</si>
  <si>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</si>
  <si>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</si>
  <si>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</si>
  <si>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</si>
  <si>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</si>
  <si>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</si>
  <si>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</si>
  <si>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</si>
  <si>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</si>
  <si>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</si>
  <si>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</si>
  <si>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</si>
  <si>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</si>
  <si>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</si>
  <si>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</si>
  <si>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</si>
  <si>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</si>
  <si>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</si>
  <si>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</si>
  <si>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</si>
  <si>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</si>
  <si>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</si>
  <si>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</si>
  <si>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</si>
  <si>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</si>
  <si>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</si>
  <si>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</si>
  <si>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</si>
  <si>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</si>
  <si>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</si>
  <si>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</si>
  <si>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</si>
  <si>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</si>
  <si>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</si>
  <si>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</si>
  <si>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</si>
  <si>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</si>
  <si>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</si>
  <si>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</si>
  <si>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</si>
  <si>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</si>
  <si>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</si>
  <si>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</si>
  <si>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</si>
  <si>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</si>
  <si>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</si>
  <si>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</si>
  <si>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</si>
  <si>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</si>
  <si>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</si>
  <si>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</si>
  <si>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</si>
  <si>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</si>
  <si>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</si>
  <si>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</si>
  <si>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</si>
  <si>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</si>
  <si>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</si>
  <si>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</si>
  <si>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</si>
  <si>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</si>
  <si>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</si>
  <si>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</si>
  <si>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</si>
  <si>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</si>
  <si>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</si>
  <si>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</si>
  <si>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</si>
  <si>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</si>
  <si>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</si>
  <si>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</si>
  <si>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</si>
  <si>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</si>
  <si>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</si>
  <si>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</si>
  <si>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</si>
  <si>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</si>
  <si>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</si>
  <si>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</si>
  <si>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</si>
  <si>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</si>
  <si>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</si>
  <si>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</si>
  <si>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</si>
  <si>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</si>
  <si>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</si>
  <si>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</si>
  <si>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</si>
  <si>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</si>
  <si>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</si>
  <si>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</si>
  <si>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</si>
  <si>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</si>
  <si>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</si>
  <si>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</si>
  <si>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</si>
  <si>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</si>
  <si>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</si>
  <si>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</si>
  <si>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</si>
  <si>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</si>
  <si>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</si>
  <si>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</si>
  <si>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</si>
  <si>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</si>
  <si>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</si>
  <si>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</si>
  <si>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</si>
  <si>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</si>
  <si>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</si>
  <si>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</si>
  <si>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</si>
  <si>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</si>
  <si>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</si>
  <si>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</si>
  <si>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</si>
  <si>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</si>
  <si>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</si>
  <si>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</si>
  <si>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</si>
  <si>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</si>
  <si>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</si>
  <si>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</si>
  <si>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</si>
  <si>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</si>
  <si>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</si>
  <si>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</si>
  <si>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</si>
  <si>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</si>
  <si>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</si>
  <si>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</si>
  <si>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</si>
  <si>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</si>
  <si>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</si>
  <si>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</si>
  <si>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</si>
  <si>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</si>
  <si>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</si>
  <si>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</si>
  <si>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</si>
  <si>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</si>
  <si>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</si>
  <si>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</si>
  <si>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</si>
  <si>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</si>
  <si>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</si>
  <si>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</si>
  <si>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</si>
  <si>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</si>
  <si>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</si>
  <si>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</si>
  <si>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</si>
  <si>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</si>
  <si>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</si>
  <si>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</si>
  <si>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</si>
  <si>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</si>
  <si>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</si>
  <si>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</si>
  <si>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</si>
  <si>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</si>
  <si>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</si>
  <si>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</si>
  <si>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</si>
  <si>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</si>
  <si>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</si>
  <si>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</si>
  <si>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</si>
  <si>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</si>
  <si>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</si>
  <si>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</si>
  <si>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</si>
  <si>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</si>
  <si>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</si>
  <si>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</si>
  <si>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</si>
  <si>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</si>
  <si>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</si>
  <si>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</si>
  <si>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</si>
  <si>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</si>
  <si>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</si>
  <si>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</si>
  <si>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</si>
  <si>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</si>
  <si>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</si>
  <si>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</si>
  <si>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</si>
  <si>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</si>
  <si>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</si>
  <si>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</si>
  <si>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</si>
  <si>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</si>
  <si>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</si>
  <si>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</si>
  <si>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</si>
  <si>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</si>
  <si>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</si>
  <si>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</si>
  <si>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</si>
  <si>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</si>
  <si>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</si>
  <si>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</si>
  <si>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</si>
  <si>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</si>
  <si>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</si>
  <si>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</si>
  <si>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</si>
  <si>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</si>
  <si>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</si>
  <si>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</si>
  <si>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</si>
  <si>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</si>
  <si>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</si>
  <si>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</si>
  <si>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</si>
  <si>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</si>
  <si>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</si>
  <si>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</si>
  <si>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</si>
  <si>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</si>
  <si>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</si>
  <si>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</si>
  <si>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</si>
  <si>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</si>
  <si>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</si>
  <si>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</si>
  <si>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</si>
  <si>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</si>
  <si>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</si>
  <si>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</si>
  <si>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</si>
  <si>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</si>
  <si>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</si>
  <si>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</si>
  <si>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</si>
  <si>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</si>
  <si>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</si>
  <si>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</si>
  <si>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</si>
  <si>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</si>
  <si>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</si>
  <si>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</si>
  <si>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</si>
  <si>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</si>
  <si>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</si>
  <si>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</si>
  <si>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</si>
  <si>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</si>
  <si>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</si>
  <si>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</si>
  <si>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</si>
  <si>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</si>
  <si>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</si>
  <si>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</si>
  <si>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</si>
  <si>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</si>
  <si>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</si>
  <si>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</si>
  <si>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</si>
  <si>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</si>
  <si>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</si>
  <si>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</si>
  <si>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</si>
  <si>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</si>
  <si>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</si>
  <si>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</si>
  <si>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</si>
  <si>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</si>
  <si>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</si>
  <si>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</si>
  <si>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</si>
  <si>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</si>
  <si>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</si>
  <si>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</si>
  <si>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</si>
  <si>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</si>
  <si>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</si>
  <si>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</si>
  <si>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</si>
  <si>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</si>
  <si>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</si>
  <si>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</si>
  <si>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</si>
  <si>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</si>
  <si>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</si>
  <si>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</si>
  <si>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</si>
  <si>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</si>
  <si>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</si>
  <si>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</si>
  <si>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</si>
  <si>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</si>
  <si>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</si>
  <si>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</si>
  <si>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</si>
  <si>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</si>
  <si>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</si>
  <si>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</si>
  <si>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</si>
  <si>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</si>
  <si>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</si>
  <si>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</si>
  <si>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</si>
  <si>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</si>
  <si>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</si>
  <si>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</si>
  <si>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</si>
  <si>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</si>
  <si>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</si>
  <si>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</si>
  <si>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</si>
  <si>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</si>
  <si>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</si>
  <si>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</si>
  <si>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</si>
  <si>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</si>
  <si>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</si>
  <si>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</si>
  <si>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</si>
  <si>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</si>
  <si>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</si>
  <si>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</si>
  <si>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</si>
  <si>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</si>
  <si>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</si>
  <si>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</si>
  <si>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</si>
  <si>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</si>
  <si>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</si>
  <si>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</si>
  <si>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</si>
  <si>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</si>
  <si>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</si>
  <si>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</si>
  <si>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</si>
  <si>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</si>
  <si>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</si>
  <si>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</si>
  <si>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</si>
  <si>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</si>
  <si>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</si>
  <si>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</si>
  <si>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</si>
  <si>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</si>
  <si>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</si>
  <si>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</si>
  <si>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</si>
  <si>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</si>
  <si>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</si>
  <si>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</si>
  <si>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</si>
  <si>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</si>
  <si>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</si>
  <si>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</si>
  <si>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</si>
  <si>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</si>
  <si>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</si>
  <si>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</si>
  <si>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</si>
  <si>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</si>
  <si>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</si>
  <si>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</si>
  <si>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</si>
  <si>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</si>
  <si>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</si>
  <si>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</si>
  <si>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</si>
  <si>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</si>
  <si>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</si>
  <si>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</si>
  <si>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</si>
  <si>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</si>
  <si>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</si>
  <si>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</si>
  <si>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</si>
  <si>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</si>
  <si>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</si>
  <si>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</si>
  <si>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</si>
  <si>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</si>
  <si>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</si>
  <si>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</si>
  <si>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</si>
  <si>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</si>
  <si>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</si>
  <si>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</si>
  <si>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</si>
  <si>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</si>
  <si>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</si>
  <si>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</si>
  <si>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</si>
  <si>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</si>
  <si>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</si>
  <si>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</si>
  <si>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</si>
  <si>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</si>
  <si>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</si>
  <si>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</si>
  <si>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</si>
  <si>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</si>
  <si>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</si>
  <si>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</si>
  <si>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</si>
  <si>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</si>
  <si>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</si>
  <si>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</si>
  <si>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</si>
  <si>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</si>
  <si>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</si>
  <si>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</si>
  <si>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</si>
  <si>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</si>
  <si>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</si>
  <si>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</si>
  <si>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</si>
  <si>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</si>
  <si>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</si>
  <si>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</si>
  <si>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</si>
  <si>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</si>
  <si>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</si>
  <si>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</si>
  <si>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</si>
  <si>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</si>
  <si>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</si>
  <si>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</si>
  <si>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</si>
  <si>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</si>
  <si>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</si>
  <si>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</si>
  <si>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</si>
  <si>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</si>
  <si>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</si>
  <si>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</si>
  <si>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</si>
  <si>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</si>
  <si>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</si>
  <si>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</si>
  <si>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</si>
  <si>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</si>
  <si>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</si>
  <si>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</si>
  <si>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</si>
  <si>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</si>
  <si>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</si>
  <si>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</si>
  <si>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</si>
  <si>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</si>
  <si>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</si>
  <si>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</si>
  <si>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</si>
  <si>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</si>
  <si>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</si>
  <si>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</si>
  <si>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</si>
  <si>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</si>
  <si>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</si>
  <si>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</si>
  <si>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</si>
  <si>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</si>
  <si>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</si>
  <si>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</si>
  <si>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</si>
  <si>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</si>
  <si>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</si>
  <si>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</si>
  <si>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</si>
  <si>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</si>
  <si>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</si>
  <si>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</si>
  <si>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</si>
  <si>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</si>
  <si>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</si>
  <si>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</si>
  <si>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</si>
  <si>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</si>
  <si>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</si>
  <si>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</si>
  <si>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</si>
  <si>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</si>
  <si>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</si>
  <si>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</si>
  <si>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</si>
  <si>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</si>
  <si>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</si>
  <si>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</si>
  <si>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</si>
  <si>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</si>
  <si>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</si>
  <si>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</si>
  <si>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</si>
  <si>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</si>
  <si>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</si>
  <si>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</si>
  <si>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</si>
  <si>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</si>
  <si>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</si>
  <si>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</si>
  <si>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</si>
  <si>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</si>
  <si>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</si>
  <si>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</si>
  <si>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</si>
  <si>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</si>
  <si>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</si>
  <si>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</si>
  <si>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</si>
  <si>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</si>
  <si>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</si>
  <si>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</si>
  <si>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</si>
  <si>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</si>
  <si>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</si>
  <si>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</si>
  <si>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</si>
  <si>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</si>
  <si>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</si>
  <si>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</si>
  <si>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</si>
  <si>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</si>
  <si>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</si>
  <si>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</si>
  <si>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</si>
  <si>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</si>
  <si>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</si>
  <si>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</si>
  <si>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</si>
  <si>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</si>
  <si>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</si>
  <si>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</si>
  <si>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</si>
  <si>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</si>
  <si>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</si>
  <si>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</si>
  <si>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</si>
  <si>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</si>
  <si>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</si>
  <si>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</si>
  <si>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</si>
  <si>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</si>
  <si>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</si>
  <si>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</si>
  <si>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</si>
  <si>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</si>
  <si>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</si>
  <si>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</si>
  <si>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</si>
  <si>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</si>
  <si>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</si>
  <si>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</si>
  <si>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</si>
  <si>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</si>
  <si>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</si>
  <si>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</si>
  <si>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</si>
  <si>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</si>
  <si>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</si>
  <si>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</si>
  <si>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</si>
  <si>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</si>
  <si>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</si>
  <si>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</si>
  <si>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</si>
  <si>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</si>
  <si>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</si>
  <si>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</si>
  <si>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</si>
  <si>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</si>
  <si>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</si>
  <si>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</si>
  <si>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</si>
  <si>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</si>
  <si>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</si>
  <si>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</si>
  <si>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</si>
  <si>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</si>
  <si>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</si>
  <si>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</si>
  <si>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</si>
  <si>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</si>
  <si>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</si>
  <si>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</si>
  <si>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</si>
  <si>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</si>
  <si>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</si>
  <si>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</si>
  <si>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</si>
  <si>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</si>
  <si>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</si>
  <si>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</si>
  <si>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</si>
  <si>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</si>
  <si>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</si>
  <si>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</si>
  <si>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</si>
  <si>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</si>
  <si>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</si>
  <si>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</si>
  <si>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</si>
  <si>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</si>
  <si>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</si>
  <si>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</si>
  <si>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</si>
  <si>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</si>
  <si>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</si>
  <si>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</si>
  <si>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</si>
  <si>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</si>
  <si>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</si>
  <si>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</si>
  <si>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</si>
  <si>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</si>
  <si>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</si>
  <si>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</si>
  <si>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</si>
  <si>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</si>
  <si>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</si>
  <si>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</si>
  <si>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</si>
  <si>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</si>
  <si>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</si>
  <si>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</si>
  <si>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</si>
  <si>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</si>
  <si>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</si>
  <si>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</si>
  <si>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</si>
  <si>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</si>
  <si>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</si>
  <si>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</si>
  <si>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</si>
  <si>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</si>
  <si>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</si>
  <si>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</si>
  <si>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</si>
  <si>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</si>
  <si>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</si>
  <si>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</si>
  <si>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</si>
  <si>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</si>
  <si>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</si>
  <si>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</si>
  <si>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</si>
  <si>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</si>
  <si>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</si>
  <si>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</si>
  <si>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</si>
  <si>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</si>
  <si>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</si>
  <si>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</si>
  <si>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</si>
  <si>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</si>
  <si>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</si>
  <si>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</si>
  <si>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</si>
  <si>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</si>
  <si>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</si>
  <si>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</si>
  <si>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</si>
  <si>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</si>
  <si>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</si>
  <si>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</si>
  <si>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</si>
  <si>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</si>
  <si>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</si>
  <si>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</si>
  <si>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</si>
  <si>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</si>
  <si>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</si>
  <si>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</si>
  <si>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</si>
  <si>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</si>
  <si>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</si>
  <si>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</si>
  <si>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</si>
  <si>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</si>
  <si>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</si>
  <si>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</si>
  <si>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</si>
  <si>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</si>
  <si>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</si>
  <si>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</si>
  <si>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</si>
  <si>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</si>
  <si>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</si>
  <si>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</si>
  <si>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</si>
  <si>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</si>
  <si>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</si>
  <si>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</si>
  <si>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</si>
  <si>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</si>
  <si>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</si>
  <si>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</si>
  <si>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</si>
  <si>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</si>
  <si>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</si>
  <si>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</si>
  <si>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</si>
  <si>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</si>
  <si>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</si>
  <si>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</si>
  <si>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</si>
  <si>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</si>
  <si>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</si>
  <si>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</si>
  <si>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</si>
  <si>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</si>
  <si>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</si>
  <si>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</si>
  <si>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</si>
  <si>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</si>
  <si>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</si>
  <si>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</si>
  <si>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</si>
  <si>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</si>
  <si>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</si>
  <si>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</si>
  <si>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</si>
  <si>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</si>
  <si>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</si>
  <si>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</si>
  <si>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</si>
  <si>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</si>
  <si>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</si>
  <si>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</si>
  <si>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</si>
  <si>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</si>
  <si>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</si>
  <si>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</si>
  <si>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</si>
  <si>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</si>
  <si>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</si>
  <si>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</si>
  <si>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</si>
  <si>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</si>
  <si>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</si>
  <si>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</si>
  <si>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</si>
  <si>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</si>
  <si>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</si>
  <si>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</si>
  <si>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</si>
  <si>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</si>
  <si>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</si>
  <si>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</si>
  <si>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</si>
  <si>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</si>
  <si>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</si>
  <si>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</si>
  <si>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</si>
  <si>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</si>
  <si>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</si>
  <si>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</si>
  <si>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</si>
  <si>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</si>
  <si>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</si>
  <si>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</si>
  <si>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</si>
  <si>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</si>
  <si>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</si>
  <si>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</si>
  <si>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</si>
  <si>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</si>
  <si>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</si>
  <si>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</si>
  <si>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</si>
  <si>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</si>
  <si>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</si>
  <si>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</si>
  <si>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</si>
  <si>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</si>
  <si>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</si>
  <si>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</si>
  <si>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</si>
  <si>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</si>
  <si>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</si>
  <si>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</si>
  <si>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</si>
  <si>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</si>
  <si>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</si>
  <si>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</si>
  <si>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</si>
  <si>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</si>
  <si>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</si>
  <si>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</si>
  <si>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</si>
  <si>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</si>
  <si>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</si>
  <si>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</si>
  <si>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</si>
  <si>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</si>
  <si>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</si>
  <si>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</si>
  <si>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</si>
  <si>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</si>
  <si>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</si>
  <si>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</si>
  <si>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</si>
  <si>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</si>
  <si>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</si>
  <si>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</si>
  <si>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</si>
  <si>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</si>
  <si>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</si>
  <si>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</si>
  <si>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</si>
  <si>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</si>
  <si>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</si>
  <si>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</si>
  <si>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</si>
  <si>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</si>
  <si>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</si>
  <si>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</si>
  <si>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</si>
  <si>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</si>
  <si>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</si>
  <si>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</si>
  <si>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</si>
  <si>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</si>
  <si>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</si>
  <si>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</si>
  <si>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</si>
  <si>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</si>
  <si>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</si>
  <si>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</si>
  <si>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</si>
  <si>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</si>
  <si>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</si>
  <si>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</si>
  <si>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</si>
  <si>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</si>
  <si>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</si>
  <si>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</si>
  <si>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</si>
  <si>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</si>
  <si>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</si>
  <si>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</si>
  <si>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</si>
  <si>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</si>
  <si>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</si>
  <si>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</si>
  <si>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</si>
  <si>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</si>
  <si>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</si>
  <si>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</si>
  <si>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</si>
  <si>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</si>
  <si>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</si>
  <si>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</si>
  <si>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</si>
  <si>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</si>
  <si>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</si>
  <si>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</si>
  <si>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</si>
  <si>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</si>
  <si>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</si>
  <si>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</si>
  <si>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</si>
  <si>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</si>
  <si>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</si>
  <si>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</si>
  <si>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</si>
  <si>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</si>
  <si>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</si>
  <si>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</si>
  <si>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</si>
  <si>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</si>
  <si>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</si>
  <si>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</si>
  <si>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</si>
  <si>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</si>
  <si>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</si>
  <si>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</si>
  <si>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</si>
  <si>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</si>
  <si>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</si>
  <si>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</si>
  <si>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</si>
  <si>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</si>
  <si>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</si>
  <si>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</si>
  <si>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</si>
  <si>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</si>
  <si>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</si>
  <si>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</si>
  <si>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</si>
  <si>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</si>
  <si>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</si>
  <si>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</si>
  <si>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</si>
  <si>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</si>
  <si>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</si>
  <si>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</si>
  <si>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</si>
  <si>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</si>
  <si>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</si>
  <si>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</si>
  <si>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</si>
  <si>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</si>
  <si>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</si>
  <si>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</si>
  <si>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</si>
  <si>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</si>
  <si>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</si>
  <si>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</si>
  <si>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</si>
  <si>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</si>
  <si>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</si>
  <si>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</si>
  <si>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</si>
  <si>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</si>
  <si>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</si>
  <si>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</si>
  <si>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</si>
  <si>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</si>
  <si>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</si>
  <si>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</si>
  <si>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</si>
  <si>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</si>
  <si>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</si>
  <si>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</si>
  <si>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</si>
  <si>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</si>
  <si>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</si>
  <si>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</si>
  <si>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</si>
  <si>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</si>
  <si>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</si>
  <si>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</si>
  <si>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</si>
  <si>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</si>
  <si>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</si>
  <si>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</si>
  <si>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</si>
  <si>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</si>
  <si>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</si>
  <si>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</si>
  <si>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</si>
  <si>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</si>
  <si>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</si>
  <si>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</si>
  <si>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</si>
  <si>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</si>
  <si>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</si>
  <si>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</si>
  <si>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</si>
  <si>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</si>
  <si>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</si>
  <si>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</si>
  <si>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</si>
  <si>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</si>
  <si>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</si>
  <si>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</si>
  <si>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</si>
  <si>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</si>
  <si>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</si>
  <si>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</si>
  <si>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</si>
  <si>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</si>
  <si>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</si>
  <si>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</si>
  <si>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</si>
  <si>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</si>
  <si>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</si>
  <si>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</si>
  <si>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</si>
  <si>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</si>
  <si>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</si>
  <si>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</si>
  <si>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</si>
  <si>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</si>
  <si>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</si>
  <si>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</si>
  <si>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</si>
  <si>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</si>
  <si>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</si>
  <si>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</si>
  <si>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</si>
  <si>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</si>
  <si>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</si>
  <si>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</si>
  <si>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</si>
  <si>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</si>
  <si>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</si>
  <si>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</si>
  <si>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</si>
  <si>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</si>
  <si>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</si>
  <si>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</si>
  <si>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</si>
  <si>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</si>
  <si>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</si>
  <si>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</si>
  <si>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</si>
  <si>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</si>
  <si>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</si>
  <si>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</si>
  <si>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</si>
  <si>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</si>
  <si>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</si>
  <si>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</si>
  <si>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</si>
  <si>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</si>
  <si>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</si>
  <si>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</si>
  <si>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</si>
  <si>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</si>
  <si>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</si>
  <si>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</si>
  <si>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</si>
  <si>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</si>
  <si>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</si>
  <si>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</si>
  <si>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</si>
  <si>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</si>
  <si>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</si>
  <si>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</si>
  <si>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</si>
  <si>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</si>
  <si>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</si>
  <si>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</si>
  <si>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</si>
  <si>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</si>
  <si>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</si>
  <si>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</si>
  <si>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</si>
  <si>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</si>
  <si>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</si>
  <si>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</si>
  <si>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</si>
  <si>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</si>
  <si>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</si>
  <si>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</si>
  <si>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</si>
  <si>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</si>
  <si>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</si>
  <si>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</si>
  <si>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</si>
  <si>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</si>
  <si>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</si>
  <si>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</si>
  <si>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</si>
  <si>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</si>
  <si>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</si>
  <si>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</si>
  <si>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</si>
  <si>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</si>
  <si>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</si>
  <si>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</si>
  <si>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</si>
  <si>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</si>
  <si>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</si>
  <si>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</si>
  <si>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</si>
  <si>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</si>
  <si>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</si>
  <si>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</si>
  <si>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</si>
  <si>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</si>
  <si>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</si>
  <si>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</si>
  <si>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</si>
  <si>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</si>
  <si>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</si>
  <si>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</si>
  <si>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</si>
  <si>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</si>
  <si>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</si>
  <si>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</si>
  <si>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</si>
  <si>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</si>
  <si>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</si>
  <si>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</si>
  <si>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</si>
  <si>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</si>
  <si>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</si>
  <si>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</si>
  <si>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</si>
  <si>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</si>
  <si>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</si>
  <si>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</si>
  <si>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</si>
  <si>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</si>
  <si>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</si>
  <si>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</si>
  <si>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</si>
  <si>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</si>
  <si>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</si>
  <si>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</si>
  <si>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</si>
  <si>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</si>
  <si>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</si>
  <si>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</si>
  <si>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</si>
  <si>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</si>
  <si>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</si>
  <si>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</si>
  <si>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</si>
  <si>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</si>
  <si>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</si>
  <si>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</si>
  <si>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</si>
  <si>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</si>
  <si>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</si>
  <si>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</si>
  <si>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</si>
  <si>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</si>
  <si>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</si>
  <si>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</si>
  <si>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</si>
  <si>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</si>
  <si>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</si>
  <si>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</si>
  <si>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</si>
  <si>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</si>
  <si>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</si>
  <si>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</si>
  <si>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</si>
  <si>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</si>
  <si>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</si>
  <si>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</si>
  <si>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</si>
  <si>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</si>
  <si>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</si>
  <si>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</si>
  <si>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</si>
  <si>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</si>
  <si>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</si>
  <si>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</si>
  <si>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</si>
  <si>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</si>
  <si>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</si>
  <si>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</si>
  <si>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</si>
  <si>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</si>
  <si>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</si>
  <si>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</si>
  <si>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</si>
  <si>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</si>
  <si>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</si>
  <si>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</si>
  <si>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</si>
  <si>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</si>
  <si>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</si>
  <si>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</si>
  <si>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</si>
  <si>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</si>
  <si>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</si>
  <si>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</si>
  <si>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</si>
  <si>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</si>
  <si>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</si>
  <si>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</si>
  <si>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</si>
  <si>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</si>
  <si>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</si>
  <si>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</si>
  <si>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</si>
  <si>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</si>
  <si>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</si>
  <si>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</si>
  <si>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</si>
  <si>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</si>
  <si>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</si>
  <si>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</si>
  <si>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</si>
  <si>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</si>
  <si>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</si>
  <si>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</si>
  <si>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</si>
  <si>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</si>
  <si>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</si>
  <si>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</si>
  <si>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</si>
  <si>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</si>
  <si>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</si>
  <si>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</si>
  <si>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</si>
  <si>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</si>
  <si>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</si>
  <si>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</si>
  <si>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</si>
  <si>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</si>
  <si>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</si>
  <si>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</si>
  <si>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</si>
  <si>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</si>
  <si>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</si>
  <si>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</si>
  <si>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</si>
  <si>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</si>
  <si>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</si>
  <si>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</si>
  <si>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</si>
  <si>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</si>
  <si>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</si>
  <si>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</si>
  <si>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</si>
  <si>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</si>
  <si>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</si>
  <si>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</si>
  <si>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</si>
  <si>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</si>
  <si>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</si>
  <si>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</si>
  <si>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</si>
  <si>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</si>
  <si>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</si>
  <si>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</si>
  <si>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</si>
  <si>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</si>
  <si>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</si>
  <si>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</si>
  <si>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</si>
  <si>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</si>
  <si>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</si>
  <si>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</si>
  <si>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</si>
  <si>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</si>
  <si>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</si>
  <si>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</si>
  <si>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</si>
  <si>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</si>
  <si>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</si>
  <si>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</si>
  <si>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</si>
  <si>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</si>
  <si>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</si>
  <si>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</si>
  <si>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</si>
  <si>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</si>
  <si>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</si>
  <si>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</si>
  <si>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</si>
  <si>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</si>
  <si>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</si>
  <si>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</si>
  <si>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</si>
  <si>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</si>
  <si>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</si>
  <si>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</si>
  <si>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</si>
  <si>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</si>
  <si>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</si>
  <si>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</si>
  <si>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</si>
  <si>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</si>
  <si>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</si>
  <si>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</si>
  <si>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</si>
  <si>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</si>
  <si>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</si>
  <si>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</si>
  <si>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</si>
  <si>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</si>
  <si>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</si>
  <si>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</si>
  <si>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</si>
  <si>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</si>
  <si>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</si>
  <si>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</si>
  <si>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</si>
  <si>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</si>
  <si>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</si>
  <si>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</si>
  <si>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</si>
  <si>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</si>
  <si>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</si>
  <si>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</si>
  <si>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</si>
  <si>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</si>
  <si>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</si>
  <si>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</si>
  <si>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</si>
  <si>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</si>
  <si>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</si>
  <si>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</si>
  <si>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</si>
  <si>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</si>
  <si>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</si>
  <si>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</si>
  <si>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</si>
  <si>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</si>
  <si>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</si>
  <si>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</si>
  <si>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</si>
  <si>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</si>
  <si>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</si>
  <si>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</si>
  <si>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</si>
  <si>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</si>
  <si>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</si>
  <si>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</si>
  <si>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</si>
  <si>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</si>
  <si>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</si>
  <si>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</si>
  <si>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</si>
  <si>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</si>
  <si>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</si>
  <si>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</si>
  <si>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</si>
  <si>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</si>
  <si>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</si>
  <si>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</si>
  <si>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</si>
  <si>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</si>
  <si>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</si>
  <si>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</si>
  <si>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</si>
  <si>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</si>
  <si>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</si>
  <si>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</si>
  <si>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</si>
  <si>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</si>
  <si>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</si>
  <si>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</si>
  <si>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</si>
  <si>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</si>
  <si>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</si>
  <si>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</si>
  <si>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</si>
  <si>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</si>
  <si>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</si>
  <si>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</si>
  <si>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</si>
  <si>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</si>
  <si>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</si>
  <si>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</si>
  <si>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</si>
  <si>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</si>
  <si>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</si>
  <si>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</si>
  <si>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</si>
  <si>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</si>
  <si>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</si>
  <si>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</si>
  <si>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</si>
  <si>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</si>
  <si>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</si>
  <si>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</si>
  <si>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</si>
  <si>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</si>
  <si>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</si>
  <si>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</si>
  <si>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</si>
  <si>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</si>
  <si>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</si>
  <si>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</si>
  <si>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</si>
  <si>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</si>
  <si>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</si>
  <si>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</si>
  <si>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</si>
  <si>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</si>
  <si>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</si>
  <si>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</si>
  <si>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</si>
  <si>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</si>
  <si>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</si>
  <si>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</si>
  <si>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</si>
  <si>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</si>
  <si>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</si>
  <si>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</si>
  <si>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</si>
  <si>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</si>
  <si>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</si>
  <si>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</si>
  <si>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</si>
  <si>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</si>
  <si>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</si>
  <si>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</si>
  <si>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</si>
  <si>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</si>
  <si>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</si>
  <si>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</si>
  <si>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</si>
  <si>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</si>
  <si>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</si>
  <si>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</si>
  <si>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</si>
  <si>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</si>
  <si>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</si>
  <si>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</si>
  <si>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</si>
  <si>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</si>
  <si>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</si>
  <si>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</si>
  <si>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</si>
  <si>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</si>
  <si>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</si>
  <si>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</si>
  <si>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</si>
  <si>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</si>
  <si>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</si>
  <si>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</si>
  <si>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</si>
  <si>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</si>
  <si>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</si>
  <si>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</si>
  <si>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</si>
  <si>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</si>
  <si>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</si>
  <si>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</si>
  <si>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</si>
  <si>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</si>
  <si>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</si>
  <si>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</si>
  <si>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</si>
  <si>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</si>
  <si>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</si>
  <si>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</si>
  <si>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</si>
  <si>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</si>
  <si>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</si>
  <si>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</si>
  <si>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</si>
  <si>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</si>
  <si>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</si>
  <si>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</si>
  <si>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</si>
  <si>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</si>
  <si>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</si>
  <si>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</si>
  <si>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</si>
  <si>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</si>
  <si>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</si>
  <si>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</si>
  <si>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</si>
  <si>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</si>
  <si>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</si>
  <si>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</si>
  <si>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</si>
  <si>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</si>
  <si>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</si>
  <si>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</si>
  <si>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</si>
  <si>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</si>
  <si>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</si>
  <si>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</si>
  <si>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</si>
  <si>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</si>
  <si>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</si>
  <si>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</si>
  <si>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</si>
  <si>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</si>
  <si>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</si>
  <si>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</si>
  <si>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</si>
  <si>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</si>
  <si>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</si>
  <si>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</si>
  <si>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</si>
  <si>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</si>
  <si>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</si>
  <si>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</si>
  <si>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</si>
  <si>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</si>
  <si>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</si>
  <si>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</si>
  <si>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</si>
  <si>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</si>
  <si>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</si>
  <si>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</si>
  <si>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</si>
  <si>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</si>
  <si>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</si>
  <si>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</si>
  <si>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</si>
  <si>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</si>
  <si>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</si>
  <si>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</si>
  <si>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</si>
  <si>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</si>
  <si>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</si>
  <si>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</si>
  <si>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</si>
  <si>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</si>
  <si>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</si>
  <si>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</si>
  <si>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</si>
  <si>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</si>
  <si>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</si>
  <si>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</si>
  <si>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</si>
  <si>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</si>
  <si>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</si>
  <si>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</si>
  <si>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</si>
  <si>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</si>
  <si>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</si>
  <si>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</si>
  <si>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</si>
  <si>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</si>
  <si>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</si>
  <si>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</si>
  <si>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</si>
  <si>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</si>
  <si>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</si>
  <si>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</si>
  <si>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</si>
  <si>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</si>
  <si>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</si>
  <si>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</si>
  <si>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</si>
  <si>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</si>
  <si>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</si>
  <si>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</si>
  <si>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</si>
  <si>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</si>
  <si>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</si>
  <si>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</si>
  <si>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</si>
  <si>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</si>
  <si>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</si>
  <si>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</si>
  <si>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</si>
  <si>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</si>
  <si>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</si>
  <si>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</si>
  <si>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</si>
  <si>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</si>
  <si>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</si>
  <si>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</si>
  <si>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</si>
  <si>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</si>
  <si>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</si>
  <si>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</si>
  <si>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</si>
  <si>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</si>
  <si>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</si>
  <si>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</si>
  <si>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</si>
  <si>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</si>
  <si>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</si>
  <si>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</si>
  <si>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</si>
  <si>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</si>
  <si>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</si>
  <si>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</si>
  <si>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</si>
  <si>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</si>
  <si>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</si>
  <si>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</si>
  <si>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</si>
  <si>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</si>
  <si>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</si>
  <si>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</si>
  <si>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</si>
  <si>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</si>
  <si>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</si>
  <si>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</si>
  <si>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</si>
  <si>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</si>
  <si>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</si>
  <si>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</si>
  <si>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</si>
  <si>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</si>
  <si>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</si>
  <si>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</si>
  <si>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</si>
  <si>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</si>
  <si>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</si>
  <si>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</si>
  <si>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</si>
  <si>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</si>
  <si>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</si>
  <si>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</si>
  <si>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</si>
  <si>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</si>
  <si>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</si>
  <si>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</si>
  <si>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</si>
  <si>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</si>
  <si>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</si>
  <si>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</si>
  <si>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</si>
  <si>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</si>
  <si>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</si>
  <si>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</si>
  <si>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</si>
  <si>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</si>
  <si>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</si>
  <si>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</si>
  <si>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</si>
  <si>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</si>
  <si>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</si>
  <si>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</si>
  <si>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</si>
  <si>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</si>
  <si>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</si>
  <si>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</si>
  <si>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</si>
  <si>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</si>
  <si>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</si>
  <si>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</si>
  <si>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</si>
  <si>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</si>
  <si>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</si>
  <si>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</si>
  <si>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</si>
  <si>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</si>
  <si>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</si>
  <si>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</si>
  <si>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</si>
  <si>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</si>
  <si>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</si>
  <si>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</si>
  <si>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</si>
  <si>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</si>
  <si>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</si>
  <si>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</si>
  <si>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</si>
  <si>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</si>
  <si>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</si>
  <si>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</si>
  <si>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</si>
  <si>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</si>
  <si>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</si>
  <si>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</si>
  <si>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</si>
  <si>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</si>
  <si>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</si>
  <si>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</si>
  <si>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</si>
  <si>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</si>
  <si>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</si>
  <si>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</si>
  <si>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</si>
  <si>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</si>
  <si>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</si>
  <si>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</si>
  <si>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</si>
  <si>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</si>
  <si>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</si>
  <si>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</si>
  <si>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</si>
  <si>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</si>
  <si>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</si>
  <si>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</si>
  <si>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</si>
  <si>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</si>
  <si>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</si>
  <si>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</si>
  <si>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</si>
  <si>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</si>
  <si>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</si>
  <si>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</si>
  <si>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</si>
  <si>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</si>
  <si>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</si>
  <si>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</si>
  <si>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</si>
  <si>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</si>
  <si>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</si>
  <si>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</si>
  <si>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</si>
  <si>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</si>
  <si>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</si>
  <si>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</si>
  <si>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</si>
  <si>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</si>
  <si>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</si>
  <si>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</si>
  <si>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</si>
  <si>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</si>
  <si>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</si>
  <si>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</si>
  <si>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</si>
  <si>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</si>
  <si>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</si>
  <si>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</si>
  <si>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</si>
  <si>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</si>
  <si>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</si>
  <si>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</si>
  <si>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</si>
  <si>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</si>
  <si>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</si>
  <si>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</si>
  <si>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</si>
  <si>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</si>
  <si>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</si>
  <si>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</si>
  <si>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</si>
  <si>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</si>
  <si>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</si>
  <si>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</si>
  <si>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</si>
  <si>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</si>
  <si>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</si>
  <si>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</si>
  <si>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</si>
  <si>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</si>
  <si>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</si>
  <si>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</si>
  <si>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</si>
  <si>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</si>
  <si>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</si>
  <si>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</si>
  <si>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</si>
  <si>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</si>
  <si>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</si>
  <si>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</si>
  <si>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</si>
  <si>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</si>
  <si>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</si>
  <si>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</si>
  <si>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</si>
  <si>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</si>
  <si>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</si>
  <si>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</si>
  <si>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</si>
  <si>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</si>
  <si>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</si>
  <si>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</si>
  <si>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</si>
  <si>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</si>
  <si>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</si>
  <si>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</si>
  <si>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</si>
  <si>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</si>
  <si>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</si>
  <si>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</si>
  <si>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</si>
  <si>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</si>
  <si>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</si>
  <si>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</si>
  <si>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</si>
  <si>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</si>
  <si>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</si>
  <si>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</si>
  <si>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</si>
  <si>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</si>
  <si>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</si>
  <si>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</si>
  <si>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</si>
  <si>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</si>
  <si>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</si>
  <si>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</si>
  <si>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</si>
  <si>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</si>
  <si>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</si>
  <si>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</si>
  <si>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</si>
  <si>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</si>
  <si>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</si>
  <si>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</si>
  <si>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</si>
  <si>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</si>
  <si>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</si>
  <si>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</si>
  <si>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</si>
  <si>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</si>
  <si>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</si>
  <si>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</si>
  <si>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</si>
  <si>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</si>
  <si>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</si>
  <si>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</si>
  <si>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</si>
  <si>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</si>
  <si>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</si>
  <si>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</si>
  <si>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</si>
  <si>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</si>
  <si>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</si>
  <si>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</si>
  <si>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</si>
  <si>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</si>
  <si>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</si>
  <si>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</si>
  <si>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</si>
  <si>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</si>
  <si>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</si>
  <si>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</si>
  <si>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</si>
  <si>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</si>
  <si>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</si>
  <si>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</si>
  <si>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</si>
  <si>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</si>
  <si>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</si>
  <si>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</si>
  <si>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</si>
  <si>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</si>
  <si>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</si>
  <si>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</si>
  <si>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</si>
  <si>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</si>
  <si>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</si>
  <si>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</si>
  <si>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</si>
  <si>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</si>
  <si>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</si>
  <si>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</si>
  <si>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</si>
  <si>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</si>
  <si>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</si>
  <si>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</si>
  <si>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</si>
  <si>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</si>
  <si>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</si>
  <si>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</si>
  <si>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</si>
  <si>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</si>
  <si>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</si>
  <si>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</si>
  <si>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</si>
  <si>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</si>
  <si>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</si>
  <si>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</si>
  <si>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</si>
  <si>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</si>
  <si>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</si>
  <si>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</si>
  <si>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</si>
  <si>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</si>
  <si>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</si>
  <si>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</si>
  <si>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</si>
  <si>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</si>
  <si>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</si>
  <si>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</si>
  <si>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</si>
  <si>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</si>
  <si>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</si>
  <si>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</si>
  <si>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</si>
  <si>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</si>
  <si>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</si>
  <si>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</si>
  <si>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</si>
  <si>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</si>
  <si>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</si>
  <si>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</si>
  <si>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</si>
  <si>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</si>
  <si>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</si>
  <si>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</si>
  <si>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</si>
  <si>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</si>
  <si>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</si>
  <si>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</si>
  <si>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</si>
  <si>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</si>
  <si>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</si>
  <si>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</si>
  <si>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</si>
  <si>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</si>
  <si>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</si>
  <si>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</si>
  <si>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</si>
  <si>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</si>
  <si>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</si>
  <si>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</si>
  <si>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</si>
  <si>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</si>
  <si>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</si>
  <si>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</si>
  <si>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</si>
  <si>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</si>
  <si>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</si>
  <si>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</si>
  <si>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</si>
  <si>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</si>
  <si>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</si>
  <si>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</si>
  <si>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</si>
  <si>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</si>
  <si>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</si>
  <si>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</si>
  <si>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</si>
  <si>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</si>
  <si>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</si>
  <si>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</si>
  <si>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</si>
  <si>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</si>
  <si>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</si>
  <si>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</si>
  <si>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</si>
  <si>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</si>
  <si>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</si>
  <si>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</si>
  <si>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</si>
  <si>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</si>
  <si>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</si>
  <si>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</si>
  <si>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</si>
  <si>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</si>
  <si>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</si>
  <si>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</si>
  <si>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</si>
  <si>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</si>
  <si>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</si>
  <si>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</si>
  <si>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</si>
  <si>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</si>
  <si>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</si>
  <si>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</si>
  <si>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</si>
  <si>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</si>
  <si>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</si>
  <si>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</si>
  <si>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</si>
  <si>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</si>
  <si>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</si>
  <si>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</si>
  <si>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</si>
  <si>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</si>
  <si>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</si>
  <si>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</si>
  <si>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</si>
  <si>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</si>
  <si>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</si>
  <si>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</si>
  <si>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</si>
  <si>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</si>
  <si>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</si>
  <si>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</si>
  <si>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</si>
  <si>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</si>
  <si>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</si>
  <si>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</si>
  <si>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</si>
  <si>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</si>
  <si>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</si>
  <si>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</si>
  <si>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</si>
  <si>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</si>
  <si>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</si>
  <si>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</si>
  <si>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</si>
  <si>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</si>
  <si>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</si>
  <si>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</si>
  <si>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</si>
  <si>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</si>
  <si>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</si>
  <si>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</si>
  <si>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</si>
  <si>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</si>
  <si>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</si>
  <si>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</si>
  <si>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</si>
  <si>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</si>
  <si>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</si>
  <si>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</si>
  <si>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</si>
  <si>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</si>
  <si>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</si>
  <si>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</si>
  <si>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</si>
  <si>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</si>
  <si>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</si>
  <si>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</si>
  <si>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</si>
  <si>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</si>
  <si>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</si>
  <si>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</si>
  <si>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</si>
  <si>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</si>
  <si>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</si>
  <si>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</si>
  <si>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</si>
  <si>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</si>
  <si>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</si>
  <si>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</si>
  <si>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</si>
  <si>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</si>
  <si>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</si>
  <si>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</si>
  <si>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</si>
  <si>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</si>
  <si>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</si>
  <si>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</si>
  <si>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</si>
  <si>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</si>
  <si>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</si>
  <si>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</si>
  <si>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</si>
  <si>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</si>
  <si>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</si>
  <si>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</si>
  <si>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</si>
  <si>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</si>
  <si>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</si>
  <si>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</si>
  <si>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</si>
  <si>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</si>
  <si>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</si>
  <si>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</si>
  <si>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</si>
  <si>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</si>
  <si>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</si>
  <si>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</si>
  <si>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</si>
  <si>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</si>
  <si>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</si>
  <si>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</si>
  <si>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</si>
  <si>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</si>
  <si>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</si>
  <si>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</si>
  <si>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</si>
  <si>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</si>
  <si>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</si>
  <si>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</si>
  <si>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</si>
  <si>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</si>
  <si>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</si>
  <si>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</si>
  <si>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</si>
  <si>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</si>
  <si>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</si>
  <si>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</si>
  <si>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</si>
  <si>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</si>
  <si>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</si>
  <si>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</si>
  <si>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</si>
  <si>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</si>
  <si>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</si>
  <si>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</si>
  <si>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</si>
  <si>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</si>
  <si>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</si>
  <si>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</si>
  <si>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</si>
  <si>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</si>
  <si>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</si>
  <si>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</si>
  <si>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</si>
  <si>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</si>
  <si>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</si>
  <si>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</si>
  <si>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</si>
  <si>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</si>
  <si>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</si>
  <si>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</si>
  <si>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</si>
  <si>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</si>
  <si>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</si>
  <si>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</si>
  <si>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</si>
  <si>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</si>
  <si>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</si>
  <si>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</si>
  <si>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</si>
  <si>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</si>
  <si>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</si>
  <si>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</si>
  <si>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</si>
  <si>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</si>
  <si>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</si>
  <si>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</si>
  <si>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</si>
  <si>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</si>
  <si>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</si>
  <si>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</si>
  <si>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</si>
  <si>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</si>
  <si>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</si>
  <si>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</si>
  <si>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</si>
  <si>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</si>
  <si>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</si>
  <si>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</si>
  <si>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</si>
  <si>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</si>
  <si>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</si>
  <si>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</si>
  <si>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</si>
  <si>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</si>
  <si>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</si>
  <si>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</si>
  <si>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</si>
  <si>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</si>
  <si>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</si>
  <si>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</si>
  <si>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</si>
  <si>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</si>
  <si>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</si>
  <si>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</si>
  <si>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</si>
  <si>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</si>
  <si>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</si>
  <si>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</si>
  <si>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</si>
  <si>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</si>
  <si>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</si>
  <si>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</si>
  <si>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</si>
  <si>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</si>
  <si>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</si>
  <si>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</si>
  <si>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</si>
  <si>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</si>
  <si>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</si>
  <si>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</si>
  <si>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</si>
  <si>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</si>
  <si>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</si>
  <si>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</si>
  <si>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</si>
  <si>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</si>
  <si>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</si>
  <si>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</si>
  <si>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</si>
  <si>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</si>
  <si>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</si>
  <si>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</si>
  <si>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</si>
  <si>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</si>
  <si>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</si>
  <si>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</si>
  <si>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</si>
  <si>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</si>
  <si>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</si>
  <si>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</si>
  <si>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</si>
  <si>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</si>
  <si>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</si>
  <si>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</si>
  <si>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</si>
  <si>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</si>
  <si>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</si>
  <si>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</si>
  <si>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</si>
  <si>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</si>
  <si>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</si>
  <si>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</si>
  <si>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</si>
  <si>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</si>
  <si>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</si>
  <si>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</si>
  <si>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</si>
  <si>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</si>
  <si>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</si>
  <si>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</si>
  <si>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</si>
  <si>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</si>
  <si>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</si>
  <si>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</si>
  <si>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</si>
  <si>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</si>
  <si>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</si>
  <si>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</si>
  <si>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</si>
  <si>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</si>
  <si>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</si>
  <si>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</si>
  <si>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</si>
  <si>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</si>
  <si>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</si>
  <si>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</si>
  <si>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</si>
  <si>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</si>
  <si>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</si>
  <si>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</si>
  <si>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</si>
  <si>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</si>
  <si>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</si>
  <si>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</si>
  <si>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</si>
  <si>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</si>
  <si>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</si>
  <si>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</si>
  <si>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</si>
  <si>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</si>
  <si>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</si>
  <si>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</si>
  <si>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</si>
  <si>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</si>
  <si>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</si>
  <si>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</si>
  <si>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</si>
  <si>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</si>
  <si>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</si>
  <si>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</si>
  <si>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</si>
  <si>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</si>
  <si>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</si>
  <si>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</si>
  <si>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</si>
  <si>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</si>
  <si>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</si>
  <si>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</si>
  <si>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</si>
  <si>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</si>
  <si>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</si>
  <si>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</si>
  <si>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</si>
  <si>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</si>
  <si>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</si>
  <si>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</si>
  <si>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</si>
  <si>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</si>
  <si>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</si>
  <si>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</si>
  <si>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</si>
  <si>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</si>
  <si>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</si>
  <si>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</si>
  <si>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</si>
  <si>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</si>
  <si>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</si>
  <si>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</si>
  <si>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</si>
  <si>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</si>
  <si>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</si>
  <si>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</si>
  <si>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</si>
  <si>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</si>
  <si>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</si>
  <si>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</si>
  <si>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</si>
  <si>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</si>
  <si>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</si>
  <si>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</si>
  <si>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</si>
  <si>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</si>
  <si>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</si>
  <si>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</si>
  <si>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</si>
  <si>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</si>
  <si>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</si>
  <si>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</si>
  <si>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</si>
  <si>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</si>
  <si>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</si>
  <si>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</si>
  <si>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</si>
  <si>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</si>
  <si>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</si>
  <si>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</si>
  <si>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</si>
  <si>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</si>
  <si>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</si>
  <si>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</si>
  <si>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</si>
  <si>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</si>
  <si>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</si>
  <si>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</si>
  <si>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</si>
  <si>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</si>
  <si>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</si>
  <si>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</si>
  <si>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</si>
  <si>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</si>
  <si>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</si>
  <si>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</si>
  <si>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</si>
  <si>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</si>
  <si>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</si>
  <si>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</si>
  <si>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</si>
  <si>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</si>
  <si>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</si>
  <si>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</si>
  <si>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</si>
  <si>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</si>
  <si>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</si>
  <si>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</si>
  <si>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</si>
  <si>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</si>
  <si>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</si>
  <si>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</si>
  <si>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</si>
  <si>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</si>
  <si>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</si>
  <si>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</si>
  <si>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</si>
  <si>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</si>
  <si>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</si>
  <si>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</si>
  <si>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</si>
  <si>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</si>
  <si>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</si>
  <si>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</si>
  <si>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</si>
  <si>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</si>
  <si>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</si>
  <si>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</si>
  <si>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</si>
  <si>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</si>
  <si>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</si>
  <si>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</si>
  <si>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</si>
  <si>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</si>
  <si>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</si>
  <si>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</si>
  <si>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</si>
  <si>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</si>
  <si>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</si>
  <si>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</si>
  <si>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</si>
  <si>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</si>
  <si>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</si>
  <si>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</si>
  <si>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</si>
  <si>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</si>
  <si>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</si>
  <si>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</si>
  <si>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</si>
  <si>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</si>
  <si>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</si>
  <si>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</si>
  <si>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</si>
  <si>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</si>
  <si>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</si>
  <si>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</si>
  <si>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</si>
  <si>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</si>
  <si>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</si>
  <si>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</si>
  <si>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</si>
  <si>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</si>
  <si>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</si>
  <si>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</si>
  <si>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</si>
  <si>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</si>
  <si>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</si>
  <si>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</si>
  <si>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</si>
  <si>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</si>
  <si>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</si>
  <si>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</si>
  <si>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</si>
  <si>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</si>
  <si>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</si>
  <si>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</si>
  <si>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</si>
  <si>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</si>
  <si>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</si>
  <si>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</si>
  <si>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</si>
  <si>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</si>
  <si>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</si>
  <si>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</si>
  <si>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</si>
  <si>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</si>
  <si>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</si>
  <si>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</si>
  <si>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</si>
  <si>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</si>
  <si>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</si>
  <si>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</si>
  <si>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</si>
  <si>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</si>
  <si>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</si>
  <si>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</si>
  <si>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</si>
  <si>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</si>
  <si>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</si>
  <si>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</si>
  <si>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</si>
  <si>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</si>
  <si>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</si>
  <si>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</si>
  <si>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</si>
  <si>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</si>
  <si>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</si>
  <si>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</si>
  <si>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</si>
  <si>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</si>
  <si>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</si>
  <si>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</si>
  <si>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</si>
  <si>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</si>
  <si>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</si>
  <si>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</si>
  <si>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</si>
  <si>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</si>
  <si>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</si>
  <si>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</si>
  <si>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</si>
  <si>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</si>
  <si>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</si>
  <si>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</si>
  <si>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</si>
  <si>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</si>
  <si>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</si>
  <si>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</si>
  <si>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</si>
  <si>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</si>
  <si>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</si>
  <si>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</si>
  <si>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</si>
  <si>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</si>
  <si>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</si>
  <si>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</si>
  <si>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</si>
  <si>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</si>
  <si>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</si>
  <si>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</si>
  <si>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</si>
  <si>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</si>
  <si>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</si>
  <si>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</si>
  <si>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</si>
  <si>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</si>
  <si>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</si>
  <si>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</si>
  <si>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</si>
  <si>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</si>
  <si>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</si>
  <si>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</si>
  <si>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</si>
  <si>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</si>
  <si>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</si>
  <si>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</si>
  <si>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</si>
  <si>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</si>
  <si>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</si>
  <si>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</si>
  <si>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</si>
  <si>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</si>
  <si>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</si>
  <si>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</si>
  <si>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</si>
  <si>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</si>
  <si>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</si>
  <si>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</si>
  <si>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</si>
  <si>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</si>
  <si>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</si>
  <si>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</si>
  <si>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</si>
  <si>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</si>
  <si>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</si>
  <si>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</si>
  <si>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</si>
  <si>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</si>
  <si>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</si>
  <si>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</si>
  <si>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</si>
  <si>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</si>
  <si>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</si>
  <si>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</si>
  <si>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</si>
  <si>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</si>
  <si>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</si>
  <si>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</si>
  <si>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</si>
  <si>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</si>
  <si>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</si>
  <si>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</si>
  <si>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</si>
  <si>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</si>
  <si>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</si>
  <si>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</si>
  <si>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</si>
  <si>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</si>
  <si>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</si>
  <si>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</si>
  <si>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</si>
  <si>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</si>
  <si>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</si>
  <si>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</si>
  <si>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</si>
  <si>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</si>
  <si>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</si>
  <si>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</si>
  <si>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</si>
  <si>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</si>
  <si>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</si>
  <si>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</si>
  <si>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</si>
  <si>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</si>
  <si>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</si>
  <si>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</si>
  <si>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</si>
  <si>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</si>
  <si>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</si>
  <si>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</si>
  <si>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</si>
  <si>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</si>
  <si>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</si>
  <si>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</si>
  <si>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</si>
  <si>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</si>
  <si>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</si>
  <si>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</si>
  <si>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</si>
  <si>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</si>
  <si>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</si>
  <si>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</si>
  <si>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</si>
  <si>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</si>
  <si>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</si>
  <si>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</si>
  <si>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</si>
  <si>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</si>
  <si>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</si>
  <si>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</si>
  <si>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</si>
  <si>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</si>
  <si>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</si>
  <si>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</si>
  <si>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</si>
  <si>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</si>
  <si>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</si>
  <si>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</si>
  <si>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</si>
  <si>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</si>
  <si>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</si>
  <si>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</si>
  <si>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</si>
  <si>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</si>
  <si>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</si>
  <si>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</si>
  <si>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</si>
  <si>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</si>
  <si>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</si>
  <si>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</si>
  <si>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</si>
  <si>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</si>
  <si>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</si>
  <si>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</si>
  <si>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</si>
  <si>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</si>
  <si>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</si>
  <si>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</si>
  <si>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</si>
  <si>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</si>
  <si>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</si>
  <si>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</si>
  <si>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</si>
  <si>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</si>
  <si>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</si>
  <si>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</si>
  <si>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</si>
  <si>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</si>
  <si>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</si>
  <si>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</si>
  <si>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</si>
  <si>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</si>
  <si>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</si>
  <si>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</si>
  <si>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</si>
  <si>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</si>
  <si>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</si>
  <si>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</si>
  <si>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</si>
  <si>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</si>
  <si>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</si>
  <si>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</si>
  <si>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</si>
  <si>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</si>
  <si>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</si>
  <si>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</si>
  <si>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</si>
  <si>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</si>
  <si>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</si>
  <si>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</si>
  <si>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</si>
  <si>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</si>
  <si>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</si>
  <si>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</si>
  <si>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</si>
  <si>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</si>
  <si>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</si>
  <si>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</si>
  <si>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</si>
  <si>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</si>
  <si>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</si>
  <si>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</si>
  <si>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</si>
  <si>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</si>
  <si>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</si>
  <si>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</si>
  <si>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</si>
  <si>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</si>
  <si>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</si>
  <si>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</si>
  <si>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</si>
  <si>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</si>
  <si>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</si>
  <si>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</si>
  <si>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</si>
  <si>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</si>
  <si>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</si>
  <si>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</si>
  <si>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</si>
  <si>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</si>
  <si>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</si>
  <si>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</si>
  <si>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</si>
  <si>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</si>
  <si>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</si>
  <si>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</si>
  <si>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</si>
  <si>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</si>
  <si>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</si>
  <si>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</si>
  <si>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</si>
  <si>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</si>
  <si>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</si>
  <si>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</si>
  <si>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</si>
  <si>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</si>
  <si>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</si>
  <si>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</si>
  <si>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</si>
  <si>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</si>
  <si>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</si>
  <si>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</si>
  <si>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</si>
  <si>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</si>
  <si>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</si>
  <si>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</si>
  <si>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</si>
  <si>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</si>
  <si>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</si>
  <si>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</si>
  <si>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</si>
  <si>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</si>
  <si>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</si>
  <si>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</si>
  <si>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</si>
  <si>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</si>
  <si>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</si>
  <si>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</si>
  <si>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</si>
  <si>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</si>
  <si>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</si>
  <si>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</si>
  <si>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</si>
  <si>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</si>
  <si>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</si>
  <si>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</si>
  <si>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</si>
  <si>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</si>
  <si>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</si>
  <si>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</si>
  <si>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</si>
  <si>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</si>
  <si>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</si>
  <si>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</si>
  <si>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</si>
  <si>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</si>
  <si>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</si>
  <si>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</si>
  <si>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</si>
  <si>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</si>
  <si>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</si>
  <si>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</si>
  <si>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</si>
  <si>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</si>
  <si>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</si>
  <si>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</si>
  <si>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</si>
  <si>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</si>
  <si>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</si>
  <si>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</si>
  <si>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</si>
  <si>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</si>
  <si>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</si>
  <si>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</si>
  <si>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</si>
  <si>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</si>
  <si>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</si>
  <si>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</si>
  <si>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</si>
  <si>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</si>
  <si>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</si>
  <si>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</si>
  <si>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</si>
  <si>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</si>
  <si>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</si>
  <si>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</si>
  <si>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</si>
  <si>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</si>
  <si>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</si>
  <si>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</si>
  <si>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</si>
  <si>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</si>
  <si>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</si>
  <si>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</si>
  <si>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</si>
  <si>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</si>
  <si>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</si>
  <si>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</si>
  <si>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</si>
  <si>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</si>
  <si>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</si>
  <si>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</si>
  <si>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</si>
  <si>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</si>
  <si>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</si>
  <si>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</si>
  <si>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</si>
  <si>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</si>
  <si>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</si>
  <si>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</si>
  <si>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</si>
  <si>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</si>
  <si>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</si>
  <si>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</si>
  <si>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</si>
  <si>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</si>
  <si>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</si>
  <si>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</si>
  <si>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</si>
  <si>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</si>
  <si>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</si>
  <si>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</si>
  <si>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</si>
  <si>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</si>
  <si>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</si>
  <si>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</si>
  <si>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</si>
  <si>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</si>
  <si>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</si>
  <si>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</si>
  <si>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</si>
  <si>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</si>
  <si>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</si>
  <si>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</si>
  <si>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</si>
  <si>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</si>
  <si>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</si>
  <si>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</si>
  <si>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</si>
  <si>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</si>
  <si>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</si>
  <si>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</si>
  <si>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</si>
  <si>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</si>
  <si>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</si>
  <si>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</si>
  <si>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</si>
  <si>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</si>
  <si>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</si>
  <si>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</si>
  <si>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</si>
  <si>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</si>
  <si>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</si>
  <si>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</si>
  <si>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</si>
  <si>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</si>
  <si>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</si>
  <si>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</si>
  <si>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</si>
  <si>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</si>
  <si>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</si>
  <si>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</si>
  <si>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</si>
  <si>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</si>
  <si>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</si>
  <si>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</si>
  <si>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</si>
  <si>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</si>
  <si>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</si>
  <si>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</si>
  <si>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</si>
  <si>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</si>
  <si>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</si>
  <si>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</si>
  <si>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</si>
  <si>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</si>
  <si>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</si>
  <si>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</si>
  <si>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</si>
  <si>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</si>
  <si>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</si>
  <si>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</si>
  <si>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</si>
  <si>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</si>
  <si>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</si>
  <si>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</si>
  <si>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</si>
  <si>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</si>
  <si>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</si>
  <si>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</si>
  <si>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</si>
  <si>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</si>
  <si>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</si>
  <si>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</si>
  <si>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</si>
  <si>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</si>
  <si>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</si>
  <si>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</si>
  <si>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</si>
  <si>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</si>
  <si>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</si>
  <si>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</si>
  <si>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</si>
  <si>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</si>
  <si>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</si>
  <si>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</si>
  <si>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</si>
  <si>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</si>
  <si>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</si>
  <si>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</si>
  <si>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</si>
  <si>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</si>
  <si>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</si>
  <si>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</si>
  <si>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</si>
  <si>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</si>
  <si>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</si>
  <si>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</si>
  <si>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</si>
  <si>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</si>
  <si>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</si>
  <si>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</si>
  <si>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</si>
  <si>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</si>
  <si>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</si>
  <si>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</si>
  <si>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</si>
  <si>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</si>
  <si>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</si>
  <si>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</si>
  <si>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</si>
  <si>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</si>
  <si>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</si>
  <si>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</si>
  <si>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</si>
  <si>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</si>
  <si>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</si>
  <si>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</si>
  <si>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</si>
  <si>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</si>
  <si>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</si>
  <si>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</si>
  <si>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</si>
  <si>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</si>
  <si>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</si>
  <si>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</si>
  <si>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</si>
  <si>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</si>
  <si>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</si>
  <si>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</si>
  <si>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</si>
  <si>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</si>
  <si>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</si>
  <si>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</si>
  <si>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</si>
  <si>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</si>
  <si>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</si>
  <si>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</si>
  <si>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</si>
  <si>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</si>
  <si>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</si>
  <si>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</si>
  <si>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</si>
  <si>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</si>
  <si>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</si>
  <si>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</si>
  <si>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</si>
  <si>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</si>
  <si>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</si>
  <si>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</si>
  <si>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</si>
  <si>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</si>
  <si>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</si>
  <si>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</si>
  <si>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</si>
  <si>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</si>
  <si>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</si>
  <si>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</si>
  <si>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</si>
  <si>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</si>
  <si>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</si>
  <si>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</si>
  <si>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</si>
  <si>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</si>
  <si>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</si>
  <si>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</si>
  <si>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</si>
  <si>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</si>
  <si>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</si>
  <si>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</si>
  <si>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</si>
  <si>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</si>
  <si>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</si>
  <si>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</si>
  <si>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</si>
  <si>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</si>
  <si>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</si>
  <si>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</si>
  <si>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</si>
  <si>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</si>
  <si>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</si>
  <si>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</si>
  <si>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</si>
  <si>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</si>
  <si>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</si>
  <si>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</si>
  <si>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</si>
  <si>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</si>
  <si>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</si>
  <si>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</si>
  <si>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</si>
  <si>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</si>
  <si>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</si>
  <si>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</si>
  <si>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</si>
  <si>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</si>
  <si>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</si>
  <si>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</si>
  <si>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</si>
  <si>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</si>
  <si>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</si>
  <si>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</si>
  <si>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</si>
  <si>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</si>
  <si>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</si>
  <si>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</si>
  <si>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</si>
  <si>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</si>
  <si>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</si>
  <si>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</si>
  <si>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</si>
  <si>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</si>
  <si>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</si>
  <si>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</si>
  <si>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</si>
  <si>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</si>
  <si>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</si>
  <si>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</si>
  <si>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</si>
  <si>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</si>
  <si>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</si>
  <si>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</si>
  <si>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</si>
  <si>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</si>
  <si>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</si>
  <si>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</si>
  <si>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</si>
  <si>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</si>
  <si>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</si>
  <si>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</si>
  <si>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</si>
  <si>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</si>
  <si>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</si>
  <si>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</si>
  <si>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</si>
  <si>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</si>
  <si>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</si>
  <si>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</si>
  <si>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</si>
  <si>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</si>
  <si>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</si>
  <si>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</si>
  <si>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</si>
  <si>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</si>
  <si>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</si>
  <si>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</si>
  <si>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</si>
  <si>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</si>
  <si>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</si>
  <si>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</si>
  <si>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</si>
  <si>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</si>
  <si>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</si>
  <si>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</si>
  <si>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</si>
  <si>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</si>
  <si>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</si>
  <si>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</si>
  <si>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</si>
  <si>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</si>
  <si>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</si>
  <si>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</si>
  <si>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</si>
  <si>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</si>
  <si>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</si>
  <si>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</si>
  <si>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</si>
  <si>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</si>
  <si>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</si>
  <si>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</si>
  <si>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</si>
  <si>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</si>
  <si>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</si>
  <si>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</si>
  <si>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</si>
  <si>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</si>
  <si>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</si>
  <si>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</si>
  <si>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</si>
  <si>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</si>
  <si>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</si>
  <si>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</si>
  <si>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</si>
  <si>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</si>
  <si>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</si>
  <si>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</si>
  <si>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</si>
  <si>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</si>
  <si>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</si>
  <si>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</si>
  <si>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</si>
  <si>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</si>
  <si>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</si>
  <si>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</si>
  <si>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</si>
  <si>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</si>
  <si>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</si>
  <si>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</si>
  <si>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</si>
  <si>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</si>
  <si>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</si>
  <si>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</si>
  <si>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</si>
  <si>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</si>
  <si>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</si>
  <si>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</si>
  <si>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</si>
  <si>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</si>
  <si>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</si>
  <si>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</si>
  <si>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</si>
  <si>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</si>
  <si>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</si>
  <si>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</si>
  <si>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</si>
  <si>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</si>
  <si>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</si>
  <si>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</si>
  <si>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</si>
  <si>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</si>
  <si>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</si>
  <si>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</si>
  <si>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</si>
  <si>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</si>
  <si>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</si>
  <si>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</si>
  <si>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</si>
  <si>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</si>
  <si>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</si>
  <si>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</si>
  <si>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</si>
  <si>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</si>
  <si>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</si>
  <si>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</si>
  <si>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</si>
  <si>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</si>
  <si>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</si>
  <si>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</si>
  <si>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</si>
  <si>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</si>
  <si>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</si>
  <si>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</si>
  <si>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</si>
  <si>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</si>
  <si>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</si>
  <si>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</si>
  <si>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</si>
  <si>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</si>
  <si>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</si>
  <si>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</si>
  <si>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</si>
  <si>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</si>
  <si>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</si>
  <si>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</si>
  <si>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</si>
  <si>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</si>
  <si>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</si>
  <si>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</si>
  <si>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</si>
  <si>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</si>
  <si>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</si>
  <si>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</si>
  <si>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</si>
  <si>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</si>
  <si>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</si>
  <si>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</si>
  <si>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</si>
  <si>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</si>
  <si>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</si>
  <si>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</si>
  <si>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</si>
  <si>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</si>
  <si>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</si>
  <si>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</si>
  <si>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</si>
  <si>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</si>
  <si>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</si>
  <si>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</si>
  <si>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</si>
  <si>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</si>
  <si>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</si>
  <si>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</si>
  <si>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</si>
  <si>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</si>
  <si>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</si>
  <si>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</si>
  <si>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</si>
  <si>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</si>
  <si>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</si>
  <si>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</si>
  <si>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</si>
  <si>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</si>
  <si>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</si>
  <si>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</si>
  <si>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</si>
  <si>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</si>
  <si>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</si>
  <si>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</si>
  <si>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</si>
  <si>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</si>
  <si>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</si>
  <si>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</si>
  <si>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</si>
  <si>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</si>
  <si>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</si>
  <si>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</si>
  <si>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</si>
  <si>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</si>
  <si>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</si>
  <si>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</si>
  <si>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</si>
  <si>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</si>
  <si>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</si>
  <si>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</si>
  <si>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</si>
  <si>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</si>
  <si>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</si>
  <si>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</si>
  <si>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</si>
  <si>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</si>
  <si>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</si>
  <si>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</si>
  <si>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</si>
  <si>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</si>
  <si>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</si>
  <si>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</si>
  <si>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</si>
  <si>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</si>
  <si>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</si>
  <si>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</si>
  <si>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</si>
  <si>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</si>
  <si>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</si>
  <si>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</si>
  <si>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</si>
  <si>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</si>
  <si>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</si>
  <si>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</si>
  <si>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</si>
  <si>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</si>
  <si>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</si>
  <si>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</si>
  <si>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</si>
  <si>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</si>
  <si>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</si>
  <si>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</si>
  <si>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</si>
  <si>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</si>
  <si>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</si>
  <si>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</si>
  <si>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</si>
  <si>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</si>
  <si>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</si>
  <si>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</si>
  <si>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</si>
  <si>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</si>
  <si>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</si>
  <si>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</si>
  <si>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</si>
  <si>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</si>
  <si>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</si>
  <si>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</si>
  <si>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</si>
  <si>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</si>
  <si>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</si>
  <si>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</si>
  <si>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</si>
  <si>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</si>
  <si>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</si>
  <si>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</si>
  <si>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</si>
  <si>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</si>
  <si>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</si>
  <si>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</si>
  <si>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</si>
  <si>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</si>
  <si>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</si>
  <si>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</si>
  <si>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</si>
  <si>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</si>
  <si>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</si>
  <si>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</si>
  <si>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</si>
  <si>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</si>
  <si>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</si>
  <si>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</si>
  <si>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</si>
  <si>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</si>
  <si>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</si>
  <si>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</si>
  <si>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</si>
  <si>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</si>
  <si>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</si>
  <si>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</si>
  <si>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</si>
  <si>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</si>
  <si>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</si>
  <si>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</si>
  <si>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</si>
  <si>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</si>
  <si>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</si>
  <si>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</si>
  <si>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</si>
  <si>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</si>
  <si>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</si>
  <si>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</si>
  <si>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</si>
  <si>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</si>
  <si>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</si>
  <si>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</si>
  <si>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</si>
  <si>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</si>
  <si>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</si>
  <si>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</si>
  <si>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</si>
  <si>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</si>
  <si>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</si>
  <si>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</si>
  <si>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</si>
  <si>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</si>
  <si>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</si>
  <si>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</si>
  <si>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</si>
  <si>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</si>
  <si>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</si>
  <si>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</si>
  <si>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</si>
  <si>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</si>
  <si>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</si>
  <si>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</si>
  <si>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</si>
  <si>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</si>
  <si>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</si>
  <si>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</si>
  <si>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</si>
  <si>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</si>
  <si>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</si>
  <si>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</si>
  <si>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</si>
  <si>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</si>
  <si>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</si>
  <si>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</si>
  <si>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</si>
  <si>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</si>
  <si>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</si>
  <si>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</si>
  <si>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</si>
  <si>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</si>
  <si>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</si>
  <si>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</si>
  <si>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</si>
  <si>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</si>
  <si>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</si>
  <si>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</si>
  <si>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</si>
  <si>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</si>
  <si>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</si>
  <si>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</si>
  <si>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</si>
  <si>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</si>
  <si>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</si>
  <si>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</si>
  <si>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</si>
  <si>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</si>
  <si>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</si>
  <si>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</si>
  <si>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</si>
  <si>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</si>
  <si>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</si>
  <si>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</si>
  <si>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</si>
  <si>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</si>
  <si>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</si>
  <si>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</si>
  <si>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</si>
  <si>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</si>
  <si>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</si>
  <si>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</si>
  <si>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</si>
  <si>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</si>
  <si>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</si>
  <si>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</si>
  <si>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</si>
  <si>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</si>
  <si>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</si>
  <si>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</si>
  <si>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</si>
  <si>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</si>
  <si>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</si>
  <si>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</si>
  <si>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</si>
  <si>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</si>
  <si>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</si>
  <si>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</si>
  <si>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</si>
  <si>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</si>
  <si>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</si>
  <si>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</si>
  <si>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</si>
  <si>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</si>
  <si>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</si>
  <si>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</si>
  <si>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</si>
  <si>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</si>
  <si>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</si>
  <si>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</si>
  <si>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</si>
  <si>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</si>
  <si>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</si>
  <si>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</si>
  <si>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</si>
  <si>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</si>
  <si>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</si>
  <si>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</si>
  <si>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</si>
  <si>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</si>
  <si>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</si>
  <si>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</si>
  <si>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</si>
  <si>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</si>
  <si>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</si>
  <si>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</si>
  <si>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</si>
  <si>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</si>
  <si>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</si>
  <si>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</si>
  <si>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</si>
  <si>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</si>
  <si>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</si>
  <si>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</si>
  <si>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</si>
  <si>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</si>
  <si>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</si>
  <si>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</si>
  <si>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</si>
  <si>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</si>
  <si>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</si>
  <si>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</si>
  <si>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</si>
  <si>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</si>
  <si>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</si>
  <si>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</si>
  <si>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</si>
  <si>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</si>
  <si>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</si>
  <si>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</si>
  <si>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</si>
  <si>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</si>
  <si>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</si>
  <si>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</si>
  <si>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</si>
  <si>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</si>
  <si>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</si>
  <si>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</si>
  <si>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</si>
  <si>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</si>
  <si>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</si>
  <si>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</si>
  <si>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</si>
  <si>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</si>
  <si>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</si>
  <si>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</si>
  <si>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</si>
  <si>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</si>
  <si>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</si>
  <si>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</si>
  <si>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</si>
  <si>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</si>
  <si>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</si>
  <si>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</si>
  <si>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</si>
  <si>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</si>
  <si>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</si>
  <si>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</si>
  <si>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</si>
  <si>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</si>
  <si>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</si>
  <si>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</si>
  <si>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</si>
  <si>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</si>
  <si>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</si>
  <si>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</si>
  <si>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</si>
  <si>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</si>
  <si>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</si>
  <si>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</si>
  <si>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</si>
  <si>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</si>
  <si>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</si>
  <si>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</si>
  <si>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</si>
  <si>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</si>
  <si>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</si>
  <si>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</si>
  <si>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</si>
  <si>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</si>
  <si>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</si>
  <si>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</si>
  <si>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</si>
  <si>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</si>
  <si>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</si>
  <si>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</si>
  <si>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</si>
  <si>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</si>
  <si>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</si>
  <si>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</si>
  <si>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</si>
  <si>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</si>
  <si>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</si>
  <si>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</si>
  <si>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</si>
  <si>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</si>
  <si>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</si>
  <si>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</si>
  <si>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</si>
  <si>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</si>
  <si>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</si>
  <si>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</si>
  <si>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</si>
  <si>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</si>
  <si>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</si>
  <si>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</si>
  <si>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</si>
  <si>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</si>
  <si>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</si>
  <si>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</si>
  <si>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</si>
  <si>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</si>
  <si>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</si>
  <si>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</si>
  <si>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</si>
  <si>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</si>
  <si>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</si>
  <si>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</si>
  <si>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</si>
  <si>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</si>
  <si>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</si>
  <si>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</si>
  <si>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</si>
  <si>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</si>
  <si>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</si>
  <si>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</si>
  <si>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</si>
  <si>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</si>
  <si>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</si>
  <si>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</si>
  <si>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</si>
  <si>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</si>
  <si>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</si>
  <si>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</si>
  <si>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</si>
  <si>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</si>
  <si>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</si>
  <si>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</si>
  <si>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</si>
  <si>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</si>
  <si>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</si>
  <si>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</si>
  <si>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</si>
  <si>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</si>
  <si>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</si>
  <si>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</si>
  <si>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</si>
  <si>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</si>
  <si>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</si>
  <si>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</si>
  <si>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</si>
  <si>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</si>
  <si>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</si>
  <si>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</si>
  <si>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</si>
  <si>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</si>
  <si>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</si>
  <si>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</si>
  <si>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</si>
  <si>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</si>
  <si>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</si>
  <si>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</si>
  <si>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</si>
  <si>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</si>
  <si>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</si>
  <si>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</si>
  <si>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</si>
  <si>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</si>
  <si>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</si>
  <si>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</si>
  <si>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</si>
  <si>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</si>
  <si>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</si>
  <si>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</si>
  <si>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</si>
  <si>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</si>
  <si>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</si>
  <si>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</si>
  <si>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</si>
  <si>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</si>
  <si>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</si>
  <si>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</si>
  <si>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</si>
  <si>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</si>
  <si>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</si>
  <si>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</si>
  <si>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</si>
  <si>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</si>
  <si>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</si>
  <si>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</si>
  <si>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</si>
  <si>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</si>
  <si>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</si>
  <si>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</si>
  <si>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</si>
  <si>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</si>
  <si>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</si>
  <si>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</si>
  <si>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</si>
  <si>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</si>
  <si>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</si>
  <si>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</si>
  <si>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</si>
  <si>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</si>
  <si>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</si>
  <si>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</si>
  <si>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</si>
  <si>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</si>
  <si>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</si>
  <si>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</si>
  <si>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</si>
  <si>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</si>
  <si>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</si>
  <si>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</si>
  <si>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</si>
  <si>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</si>
  <si>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</si>
  <si>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</si>
  <si>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</si>
  <si>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</si>
  <si>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</si>
  <si>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</si>
  <si>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</si>
  <si>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</si>
  <si>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</si>
  <si>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</si>
  <si>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</si>
  <si>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</si>
  <si>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</si>
  <si>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</si>
  <si>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</si>
  <si>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</si>
  <si>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</si>
  <si>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</si>
  <si>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</si>
  <si>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</si>
  <si>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</si>
  <si>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</si>
  <si>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</si>
  <si>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</si>
  <si>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</si>
  <si>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</si>
  <si>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</si>
  <si>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</si>
  <si>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</si>
  <si>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</si>
  <si>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</si>
  <si>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</si>
  <si>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</si>
  <si>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</si>
  <si>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</si>
  <si>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</si>
  <si>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</si>
  <si>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</si>
  <si>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</si>
  <si>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</si>
  <si>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</si>
  <si>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</si>
  <si>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</si>
  <si>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</si>
  <si>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</si>
  <si>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</si>
  <si>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</si>
  <si>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</si>
  <si>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</si>
  <si>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</si>
  <si>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</si>
  <si>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</si>
  <si>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</si>
  <si>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</si>
  <si>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</si>
  <si>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</si>
  <si>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</si>
  <si>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</si>
  <si>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</si>
  <si>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</si>
  <si>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</si>
  <si>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</si>
  <si>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</si>
  <si>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</si>
  <si>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</si>
  <si>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</si>
  <si>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</si>
  <si>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</si>
  <si>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</si>
  <si>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</si>
  <si>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</si>
  <si>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</si>
  <si>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</si>
  <si>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</si>
  <si>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</si>
  <si>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</si>
  <si>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</si>
  <si>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</si>
  <si>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</si>
  <si>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</si>
  <si>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</si>
  <si>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</si>
  <si>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</si>
  <si>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</si>
  <si>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</si>
  <si>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</si>
  <si>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</si>
  <si>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</si>
  <si>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</si>
  <si>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</si>
  <si>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</si>
  <si>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</si>
  <si>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</si>
  <si>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</si>
  <si>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</si>
  <si>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</si>
  <si>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</si>
  <si>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</si>
  <si>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</si>
  <si>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</si>
  <si>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</si>
  <si>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</si>
  <si>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</si>
  <si>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</si>
  <si>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</si>
  <si>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</si>
  <si>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</si>
  <si>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</si>
  <si>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</si>
  <si>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</si>
  <si>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</si>
  <si>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</si>
  <si>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</si>
  <si>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</si>
  <si>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</si>
  <si>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</si>
  <si>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</si>
  <si>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</si>
  <si>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</si>
  <si>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</si>
  <si>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</si>
  <si>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</si>
  <si>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</si>
  <si>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</si>
  <si>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</si>
  <si>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</si>
  <si>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</si>
  <si>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</si>
  <si>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</si>
  <si>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</si>
  <si>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</si>
  <si>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</si>
  <si>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</si>
  <si>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</si>
  <si>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</si>
  <si>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</si>
  <si>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</si>
  <si>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</si>
  <si>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</si>
  <si>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</si>
  <si>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</si>
  <si>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</si>
  <si>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</si>
  <si>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</si>
  <si>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</si>
  <si>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</si>
  <si>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</si>
  <si>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</si>
  <si>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</si>
  <si>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</si>
  <si>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</si>
  <si>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</si>
  <si>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</si>
  <si>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</si>
  <si>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</si>
  <si>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</si>
  <si>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</si>
  <si>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</si>
  <si>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</si>
  <si>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</si>
  <si>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</si>
  <si>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</si>
  <si>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</si>
  <si>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</si>
  <si>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</si>
  <si>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</si>
  <si>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</si>
  <si>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</si>
  <si>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</si>
  <si>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</si>
  <si>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</si>
  <si>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</si>
  <si>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</si>
  <si>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</si>
  <si>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</si>
  <si>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</si>
  <si>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</si>
  <si>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</si>
  <si>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</si>
  <si>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</si>
  <si>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</si>
  <si>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</si>
  <si>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</si>
  <si>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</si>
  <si>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</si>
  <si>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</si>
  <si>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</si>
  <si>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</si>
  <si>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</si>
  <si>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</si>
  <si>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</si>
  <si>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</si>
  <si>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</si>
  <si>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</si>
  <si>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</si>
  <si>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</si>
  <si>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</si>
  <si>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</si>
  <si>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</si>
  <si>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</si>
  <si>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</si>
  <si>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</si>
  <si>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</si>
  <si>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</si>
  <si>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</si>
  <si>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</si>
  <si>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</si>
  <si>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</si>
  <si>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</si>
  <si>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</si>
  <si>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</si>
  <si>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</si>
  <si>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</si>
  <si>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</si>
  <si>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</si>
  <si>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</si>
  <si>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</si>
  <si>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</si>
  <si>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</si>
  <si>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</si>
  <si>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</si>
  <si>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</si>
  <si>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</si>
  <si>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</si>
  <si>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</si>
  <si>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</si>
  <si>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</si>
  <si>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</si>
  <si>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</si>
  <si>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</si>
  <si>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</si>
  <si>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</si>
  <si>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</si>
  <si>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</si>
  <si>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</si>
  <si>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</si>
  <si>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</si>
  <si>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</si>
  <si>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</si>
  <si>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</si>
  <si>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</si>
  <si>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</si>
  <si>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</si>
  <si>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</si>
  <si>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</si>
  <si>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</si>
  <si>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</si>
  <si>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</si>
  <si>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</si>
  <si>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</si>
  <si>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</si>
  <si>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</si>
  <si>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</si>
  <si>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</si>
  <si>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</si>
  <si>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</si>
  <si>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</si>
  <si>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</si>
  <si>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</si>
  <si>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</si>
  <si>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</si>
  <si>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</si>
  <si>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</si>
  <si>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</si>
  <si>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</si>
  <si>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</si>
  <si>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</si>
  <si>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</si>
  <si>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</si>
  <si>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</si>
  <si>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</si>
  <si>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</si>
  <si>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</si>
  <si>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</si>
  <si>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</si>
  <si>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</si>
  <si>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</si>
  <si>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</si>
  <si>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</si>
  <si>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</si>
  <si>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</si>
  <si>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</si>
  <si>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</si>
  <si>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</si>
  <si>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</si>
  <si>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</si>
  <si>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</si>
  <si>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</si>
  <si>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</si>
  <si>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</si>
  <si>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</si>
  <si>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</si>
  <si>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</si>
  <si>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</si>
  <si>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</si>
  <si>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</si>
  <si>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</si>
  <si>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</si>
  <si>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</si>
  <si>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</si>
  <si>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</si>
  <si>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</si>
  <si>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</si>
  <si>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</si>
  <si>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</si>
  <si>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</si>
  <si>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</si>
  <si>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</si>
  <si>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</si>
  <si>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</si>
  <si>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</si>
  <si>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</si>
  <si>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</si>
  <si>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</si>
  <si>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</si>
  <si>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</si>
  <si>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</si>
  <si>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</si>
  <si>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</si>
  <si>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</si>
  <si>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</si>
  <si>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</si>
  <si>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</si>
  <si>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</si>
  <si>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</si>
  <si>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</si>
  <si>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</si>
  <si>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</si>
  <si>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</si>
  <si>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</si>
  <si>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</si>
  <si>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</si>
  <si>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</si>
  <si>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</si>
  <si>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</si>
  <si>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</si>
  <si>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</si>
  <si>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</si>
  <si>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</si>
  <si>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</si>
  <si>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</si>
  <si>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</si>
  <si>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</si>
  <si>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</si>
  <si>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</si>
  <si>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</si>
  <si>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</si>
  <si>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</si>
  <si>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</si>
  <si>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</si>
  <si>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</si>
  <si>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</si>
  <si>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</si>
  <si>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</si>
  <si>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</si>
  <si>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</si>
  <si>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</si>
  <si>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</si>
  <si>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</si>
  <si>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</si>
  <si>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</si>
  <si>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</si>
  <si>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</si>
  <si>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</si>
  <si>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</si>
  <si>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</si>
  <si>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</si>
  <si>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</si>
  <si>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</si>
  <si>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</si>
  <si>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</si>
  <si>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</si>
  <si>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</si>
  <si>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</si>
  <si>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</si>
  <si>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</si>
  <si>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</si>
  <si>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</si>
  <si>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</si>
  <si>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</si>
  <si>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</si>
  <si>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</si>
  <si>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</si>
  <si>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</si>
  <si>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</si>
  <si>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</si>
  <si>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</si>
  <si>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</si>
  <si>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</si>
  <si>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</si>
  <si>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</si>
  <si>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</si>
  <si>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</si>
  <si>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</si>
  <si>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</si>
  <si>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</si>
  <si>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</si>
  <si>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</si>
  <si>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</si>
  <si>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</si>
  <si>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</si>
  <si>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</si>
  <si>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</si>
  <si>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</si>
  <si>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</si>
  <si>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</si>
  <si>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</si>
  <si>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</si>
  <si>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</si>
  <si>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</si>
  <si>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</si>
  <si>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</si>
  <si>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</si>
  <si>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</si>
  <si>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</si>
  <si>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</si>
  <si>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</si>
  <si>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</si>
  <si>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</si>
  <si>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</si>
  <si>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</si>
  <si>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</si>
  <si>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</si>
  <si>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</si>
  <si>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</si>
  <si>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</si>
  <si>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</si>
  <si>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</si>
  <si>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</si>
  <si>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</si>
  <si>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</si>
  <si>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</si>
  <si>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</si>
  <si>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</si>
  <si>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</si>
  <si>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</si>
  <si>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</si>
  <si>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</si>
  <si>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</si>
  <si>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</si>
  <si>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</si>
  <si>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</si>
  <si>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</si>
  <si>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</si>
  <si>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</si>
  <si>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</si>
  <si>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</si>
  <si>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</si>
  <si>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</si>
  <si>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</si>
  <si>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</si>
  <si>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</si>
  <si>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</si>
  <si>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</si>
  <si>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</si>
  <si>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</si>
  <si>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</si>
  <si>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</si>
  <si>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</si>
  <si>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</si>
  <si>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</si>
  <si>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</si>
  <si>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</si>
  <si>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</si>
  <si>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</si>
  <si>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</si>
  <si>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</si>
  <si>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</si>
  <si>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</si>
  <si>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</si>
  <si>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</si>
  <si>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</si>
  <si>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</si>
  <si>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</si>
  <si>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</si>
  <si>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</si>
  <si>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</si>
  <si>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</si>
  <si>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</si>
  <si>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</si>
  <si>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</si>
  <si>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</si>
  <si>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</si>
  <si>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</si>
  <si>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</si>
  <si>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</si>
  <si>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</si>
  <si>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</si>
  <si>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</si>
  <si>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</si>
  <si>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</si>
  <si>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</si>
  <si>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</si>
  <si>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</si>
  <si>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</si>
  <si>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</si>
  <si>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</si>
  <si>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</si>
  <si>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</si>
  <si>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</si>
  <si>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</si>
  <si>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</si>
  <si>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</si>
  <si>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</si>
  <si>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</si>
  <si>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</si>
  <si>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</si>
  <si>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</si>
  <si>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</si>
  <si>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</si>
  <si>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</si>
  <si>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</si>
  <si>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</si>
  <si>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</si>
  <si>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</si>
  <si>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</si>
  <si>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</si>
  <si>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</si>
  <si>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</si>
  <si>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</si>
  <si>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</si>
  <si>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</si>
  <si>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</si>
  <si>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</si>
  <si>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</si>
  <si>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</si>
  <si>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</si>
  <si>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</si>
  <si>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</si>
  <si>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</si>
  <si>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</si>
  <si>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</si>
  <si>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</si>
  <si>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</si>
  <si>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</si>
  <si>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</si>
  <si>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</si>
  <si>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</si>
  <si>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</si>
  <si>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</si>
  <si>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</si>
  <si>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</si>
  <si>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</si>
  <si>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</si>
  <si>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</si>
  <si>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</si>
  <si>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</si>
  <si>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</si>
  <si>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</si>
  <si>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</si>
  <si>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</si>
  <si>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</si>
  <si>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</si>
  <si>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</si>
  <si>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</si>
  <si>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</si>
  <si>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</si>
  <si>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</si>
  <si>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</si>
  <si>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</si>
  <si>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</si>
  <si>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</si>
  <si>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</si>
  <si>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</si>
  <si>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</si>
  <si>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</si>
  <si>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</si>
  <si>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</si>
  <si>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</si>
  <si>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</si>
  <si>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</si>
  <si>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</si>
  <si>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</si>
  <si>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</si>
  <si>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</si>
  <si>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</si>
  <si>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</si>
  <si>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</si>
  <si>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</si>
  <si>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</si>
  <si>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</si>
  <si>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</si>
  <si>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</si>
  <si>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</si>
  <si>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</si>
  <si>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</si>
  <si>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</si>
  <si>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</si>
  <si>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</si>
  <si>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</si>
  <si>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</si>
  <si>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</si>
  <si>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</si>
  <si>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</si>
  <si>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</si>
  <si>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</si>
  <si>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</si>
  <si>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</si>
  <si>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</si>
  <si>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</si>
  <si>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</si>
  <si>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</si>
  <si>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</si>
  <si>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</si>
  <si>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</si>
  <si>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</si>
  <si>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</si>
  <si>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</si>
  <si>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</si>
  <si>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</si>
  <si>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</si>
  <si>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</si>
  <si>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</si>
  <si>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</si>
  <si>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</si>
  <si>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</si>
  <si>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</si>
  <si>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</si>
  <si>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</si>
  <si>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</si>
  <si>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</si>
  <si>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</si>
  <si>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</si>
  <si>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</si>
  <si>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</si>
  <si>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</si>
  <si>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</si>
  <si>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</si>
  <si>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</si>
  <si>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</si>
  <si>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</si>
  <si>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</si>
  <si>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</si>
  <si>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</si>
  <si>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</si>
  <si>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</si>
  <si>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</si>
  <si>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</si>
  <si>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</si>
  <si>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</si>
  <si>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</si>
  <si>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</si>
  <si>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</si>
  <si>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</si>
  <si>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</si>
  <si>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</si>
  <si>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</si>
  <si>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</si>
  <si>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</si>
  <si>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</si>
  <si>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</si>
  <si>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</si>
  <si>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</si>
  <si>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</si>
  <si>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</si>
  <si>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</si>
  <si>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</si>
  <si>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</si>
  <si>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</si>
  <si>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</si>
  <si>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</si>
  <si>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</si>
  <si>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</si>
  <si>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</si>
  <si>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</si>
  <si>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</si>
  <si>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</si>
  <si>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</si>
  <si>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</si>
  <si>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</si>
  <si>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</si>
  <si>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</si>
  <si>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</si>
  <si>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</si>
  <si>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</si>
  <si>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</si>
  <si>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</si>
  <si>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</si>
  <si>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</si>
  <si>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</si>
  <si>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</si>
  <si>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</si>
  <si>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</si>
  <si>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</si>
  <si>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</si>
  <si>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</si>
  <si>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</si>
  <si>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</si>
  <si>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</si>
  <si>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</si>
  <si>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</si>
  <si>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</si>
  <si>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</si>
  <si>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</si>
  <si>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</si>
  <si>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</si>
  <si>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</si>
  <si>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</si>
  <si>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</si>
  <si>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</si>
  <si>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</si>
  <si>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</si>
  <si>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</si>
  <si>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</si>
  <si>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</si>
  <si>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</si>
  <si>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</si>
  <si>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</si>
  <si>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</si>
  <si>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</si>
  <si>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</si>
  <si>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</si>
  <si>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</si>
  <si>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</si>
  <si>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</si>
  <si>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</si>
  <si>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</si>
  <si>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</si>
  <si>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</si>
  <si>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</si>
  <si>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</si>
  <si>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</si>
  <si>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</si>
  <si>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</si>
  <si>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</si>
  <si>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</si>
  <si>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</si>
  <si>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</si>
  <si>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</si>
  <si>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</si>
  <si>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</si>
  <si>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</si>
  <si>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</si>
  <si>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</si>
  <si>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</si>
  <si>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</si>
  <si>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</si>
  <si>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</si>
  <si>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</si>
  <si>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</si>
  <si>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</si>
  <si>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</si>
  <si>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</si>
  <si>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</si>
  <si>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</si>
  <si>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</si>
  <si>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</si>
  <si>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</si>
  <si>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</si>
  <si>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</si>
  <si>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</si>
  <si>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</si>
  <si>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</si>
  <si>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</si>
  <si>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</si>
  <si>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</si>
  <si>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</si>
  <si>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</si>
  <si>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</si>
  <si>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</si>
  <si>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</si>
  <si>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</si>
  <si>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</si>
  <si>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</si>
  <si>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</si>
  <si>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</si>
  <si>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</si>
  <si>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</si>
  <si>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</si>
  <si>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</si>
  <si>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</si>
  <si>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</si>
  <si>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</si>
  <si>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</si>
  <si>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</si>
  <si>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</si>
  <si>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</si>
  <si>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</si>
  <si>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</si>
  <si>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</si>
  <si>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</si>
  <si>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</si>
  <si>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</si>
  <si>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</si>
  <si>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</si>
  <si>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</si>
  <si>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</si>
  <si>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</si>
  <si>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</si>
  <si>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</si>
  <si>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</si>
  <si>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</si>
  <si>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</si>
  <si>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</si>
  <si>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</si>
  <si>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</si>
  <si>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</si>
  <si>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</si>
  <si>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</si>
  <si>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</si>
  <si>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</si>
  <si>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</si>
  <si>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</si>
  <si>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</si>
  <si>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</si>
  <si>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</si>
  <si>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</si>
  <si>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</si>
  <si>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</si>
  <si>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</si>
  <si>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</si>
  <si>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</si>
  <si>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</si>
  <si>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</si>
  <si>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</si>
  <si>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</si>
  <si>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</si>
  <si>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</si>
  <si>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</si>
  <si>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</si>
  <si>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</si>
  <si>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</si>
  <si>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</si>
  <si>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</si>
  <si>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</si>
  <si>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</si>
  <si>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</si>
  <si>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</si>
  <si>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</si>
  <si>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</si>
  <si>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</si>
  <si>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</si>
  <si>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</si>
  <si>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</si>
  <si>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</si>
  <si>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</si>
  <si>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</si>
  <si>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</si>
  <si>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</si>
  <si>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</si>
  <si>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</si>
  <si>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</si>
  <si>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</si>
  <si>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</si>
  <si>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</si>
  <si>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</si>
  <si>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</si>
  <si>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</si>
  <si>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</si>
  <si>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</si>
  <si>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</si>
  <si>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</si>
  <si>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</si>
  <si>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</si>
  <si>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</si>
  <si>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</si>
  <si>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</si>
  <si>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</si>
  <si>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</si>
  <si>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</si>
  <si>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</si>
  <si>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</si>
  <si>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</si>
  <si>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</si>
  <si>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</si>
  <si>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</si>
  <si>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</si>
  <si>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</si>
  <si>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</si>
  <si>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</si>
  <si>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</si>
  <si>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</si>
  <si>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</si>
  <si>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</si>
  <si>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</si>
  <si>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</si>
  <si>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</si>
  <si>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</si>
  <si>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</si>
  <si>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</si>
  <si>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</si>
  <si>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</si>
  <si>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</si>
  <si>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</si>
  <si>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</si>
  <si>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</si>
  <si>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</si>
  <si>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</si>
  <si>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</si>
  <si>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</si>
  <si>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</si>
  <si>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</si>
  <si>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</si>
  <si>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</si>
  <si>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</si>
  <si>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</si>
  <si>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</si>
  <si>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</si>
  <si>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</si>
  <si>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</si>
  <si>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</si>
  <si>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</si>
  <si>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</si>
  <si>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</si>
  <si>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</si>
  <si>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</si>
  <si>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</si>
  <si>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</si>
  <si>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</si>
  <si>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</si>
  <si>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</si>
  <si>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</si>
  <si>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</si>
  <si>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</si>
  <si>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</si>
  <si>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</si>
  <si>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</si>
  <si>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</si>
  <si>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</si>
  <si>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</si>
  <si>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</si>
  <si>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</si>
  <si>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</si>
  <si>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</si>
  <si>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</si>
  <si>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</si>
  <si>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</si>
  <si>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</si>
  <si>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</si>
  <si>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</si>
  <si>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</si>
  <si>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</si>
  <si>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</si>
  <si>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</si>
  <si>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</si>
  <si>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</si>
  <si>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</si>
  <si>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</si>
  <si>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</si>
  <si>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</si>
  <si>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</si>
  <si>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</si>
  <si>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</si>
  <si>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</si>
  <si>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</si>
  <si>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</si>
  <si>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</si>
  <si>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</si>
  <si>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</si>
  <si>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</si>
  <si>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</si>
  <si>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</si>
  <si>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</si>
  <si>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</si>
  <si>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</si>
  <si>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</si>
  <si>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</si>
  <si>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</si>
  <si>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</si>
  <si>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</si>
  <si>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</si>
  <si>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</si>
  <si>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</si>
  <si>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</si>
  <si>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</si>
  <si>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</si>
  <si>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</si>
  <si>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</si>
  <si>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</si>
  <si>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</si>
  <si>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</si>
  <si>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</si>
  <si>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</si>
  <si>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</si>
  <si>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</si>
  <si>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</si>
  <si>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</si>
  <si>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</si>
  <si>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</si>
  <si>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</si>
  <si>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</si>
  <si>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</si>
  <si>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</si>
  <si>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</si>
  <si>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</si>
  <si>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</si>
  <si>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</si>
  <si>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</si>
  <si>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</si>
  <si>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</si>
  <si>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</si>
  <si>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</si>
  <si>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</si>
  <si>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</si>
  <si>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</si>
  <si>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</si>
  <si>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</si>
  <si>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</si>
  <si>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</si>
  <si>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</si>
  <si>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</si>
  <si>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</si>
  <si>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</si>
  <si>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</si>
  <si>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</si>
  <si>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</si>
  <si>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</si>
  <si>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</si>
  <si>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</si>
  <si>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</si>
  <si>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</si>
  <si>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</si>
  <si>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</si>
  <si>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</si>
  <si>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</si>
  <si>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</si>
  <si>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</si>
  <si>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</si>
  <si>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</si>
  <si>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</si>
  <si>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</si>
  <si>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</si>
  <si>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</si>
  <si>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</si>
  <si>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</si>
  <si>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</si>
  <si>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</si>
  <si>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</si>
  <si>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</si>
  <si>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</si>
  <si>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</si>
  <si>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</si>
  <si>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</si>
  <si>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</si>
  <si>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</si>
  <si>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</si>
  <si>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</si>
  <si>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</si>
  <si>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</si>
  <si>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</si>
  <si>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</si>
  <si>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</si>
  <si>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</si>
  <si>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</si>
  <si>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</si>
  <si>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</si>
  <si>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</si>
  <si>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</si>
  <si>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</si>
  <si>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</si>
  <si>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</si>
  <si>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</si>
  <si>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</si>
  <si>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</si>
  <si>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</si>
  <si>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</si>
  <si>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</si>
  <si>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</si>
  <si>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</si>
  <si>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</si>
  <si>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</si>
  <si>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</si>
  <si>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</si>
  <si>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</si>
  <si>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</si>
  <si>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</si>
  <si>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</si>
  <si>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</si>
  <si>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</si>
  <si>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</si>
  <si>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</si>
  <si>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</si>
  <si>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</si>
  <si>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</si>
  <si>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</si>
  <si>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</si>
  <si>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</si>
  <si>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</si>
  <si>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</si>
  <si>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</si>
  <si>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</si>
  <si>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</si>
  <si>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</si>
  <si>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</si>
  <si>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</si>
  <si>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</si>
  <si>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</si>
  <si>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</si>
  <si>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</si>
  <si>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</si>
  <si>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</si>
  <si>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</si>
  <si>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</si>
  <si>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</si>
  <si>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</si>
  <si>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</si>
  <si>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</si>
  <si>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</si>
  <si>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</si>
  <si>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</si>
  <si>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</si>
  <si>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</si>
  <si>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</si>
  <si>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</si>
  <si>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</si>
  <si>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</si>
  <si>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</si>
  <si>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</si>
  <si>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</si>
  <si>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</si>
  <si>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</si>
  <si>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</si>
  <si>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</si>
  <si>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</si>
  <si>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</si>
  <si>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</si>
  <si>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</si>
  <si>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</si>
  <si>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</si>
  <si>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</si>
  <si>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</si>
  <si>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</si>
  <si>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</si>
  <si>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</si>
  <si>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</si>
  <si>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</si>
  <si>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</si>
  <si>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</si>
  <si>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</si>
  <si>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</si>
  <si>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</si>
  <si>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</si>
  <si>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</si>
  <si>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</si>
  <si>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</si>
  <si>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</si>
  <si>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</si>
  <si>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</si>
  <si>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</si>
  <si>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</si>
  <si>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</si>
  <si>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</si>
  <si>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</si>
  <si>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</si>
  <si>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</si>
  <si>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</si>
  <si>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</si>
  <si>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</si>
  <si>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</si>
  <si>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</si>
  <si>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</si>
  <si>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</si>
  <si>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</si>
  <si>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</si>
  <si>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</si>
  <si>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</si>
  <si>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</si>
  <si>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</si>
  <si>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</si>
  <si>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</si>
  <si>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</si>
  <si>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</si>
  <si>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</si>
  <si>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</si>
  <si>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</si>
  <si>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</si>
  <si>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</si>
  <si>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</si>
  <si>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</si>
  <si>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</si>
  <si>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</si>
  <si>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</si>
  <si>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</si>
  <si>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</si>
  <si>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</si>
  <si>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</si>
  <si>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</si>
  <si>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</si>
  <si>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</si>
  <si>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</si>
  <si>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</si>
  <si>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</si>
  <si>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</si>
  <si>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</si>
  <si>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</si>
  <si>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</si>
  <si>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</si>
  <si>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</si>
  <si>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</si>
  <si>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</si>
  <si>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</si>
  <si>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</si>
  <si>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</si>
  <si>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</si>
  <si>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</si>
  <si>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</si>
  <si>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</si>
  <si>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</si>
  <si>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</si>
  <si>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</si>
  <si>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</si>
  <si>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</si>
  <si>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</si>
  <si>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</si>
  <si>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</si>
  <si>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</si>
  <si>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</si>
  <si>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</si>
  <si>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</si>
  <si>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</si>
  <si>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</si>
  <si>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</si>
  <si>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</si>
  <si>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</si>
  <si>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</si>
  <si>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</si>
  <si>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</si>
  <si>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</si>
  <si>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</si>
  <si>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</si>
  <si>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</si>
  <si>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</si>
  <si>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</si>
  <si>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</si>
  <si>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</si>
  <si>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</si>
  <si>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</si>
  <si>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</si>
  <si>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</si>
  <si>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</si>
  <si>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</si>
  <si>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</si>
  <si>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</si>
  <si>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</si>
  <si>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</si>
  <si>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</si>
  <si>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</si>
  <si>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</si>
  <si>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</si>
  <si>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</si>
  <si>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</si>
  <si>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</si>
  <si>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</si>
  <si>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</si>
  <si>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</si>
  <si>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</si>
  <si>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</si>
  <si>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</si>
  <si>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</si>
  <si>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</si>
  <si>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</si>
  <si>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</si>
  <si>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</si>
  <si>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</si>
  <si>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</si>
  <si>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</si>
  <si>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</si>
  <si>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</si>
  <si>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</si>
  <si>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</si>
  <si>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</si>
  <si>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</si>
  <si>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</si>
  <si>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</si>
  <si>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</si>
  <si>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</si>
  <si>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</si>
  <si>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</si>
  <si>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</si>
  <si>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</si>
  <si>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</si>
  <si>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</si>
  <si>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</si>
  <si>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</si>
  <si>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</si>
  <si>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</si>
  <si>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</si>
  <si>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</si>
  <si>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</si>
  <si>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</si>
  <si>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</si>
  <si>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</si>
  <si>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</si>
  <si>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</si>
  <si>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</si>
  <si>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</si>
  <si>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</si>
  <si>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</si>
  <si>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</si>
  <si>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</si>
  <si>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</si>
  <si>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</si>
  <si>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</si>
  <si>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</si>
  <si>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</si>
  <si>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</si>
  <si>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</si>
  <si>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</si>
  <si>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</si>
  <si>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</si>
  <si>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</si>
  <si>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</si>
  <si>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</si>
  <si>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</si>
  <si>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</si>
  <si>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</si>
  <si>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</si>
  <si>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</si>
  <si>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</si>
  <si>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</si>
  <si>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</si>
  <si>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</si>
  <si>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</si>
  <si>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</si>
  <si>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</si>
  <si>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</si>
  <si>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</si>
  <si>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</si>
  <si>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</si>
  <si>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</si>
  <si>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</si>
  <si>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</si>
  <si>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</si>
  <si>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</si>
  <si>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</si>
  <si>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</si>
  <si>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</si>
  <si>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</si>
  <si>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</si>
  <si>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</si>
  <si>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</si>
  <si>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</si>
  <si>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</si>
  <si>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</si>
  <si>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</si>
  <si>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</si>
  <si>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</si>
  <si>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</si>
  <si>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</si>
  <si>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</si>
  <si>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</si>
  <si>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</si>
  <si>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</si>
  <si>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</si>
  <si>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</si>
  <si>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</si>
  <si>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</si>
  <si>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</si>
  <si>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</si>
  <si>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</si>
  <si>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</si>
  <si>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</si>
  <si>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</si>
  <si>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</si>
  <si>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</si>
  <si>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</si>
  <si>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</si>
  <si>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</si>
  <si>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</si>
  <si>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</si>
  <si>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</si>
  <si>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</si>
  <si>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</si>
  <si>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</si>
  <si>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</si>
  <si>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</si>
  <si>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</si>
  <si>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</si>
  <si>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</si>
  <si>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</si>
  <si>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</si>
  <si>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</si>
  <si>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</si>
  <si>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</si>
  <si>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</si>
  <si>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</si>
  <si>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</si>
  <si>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</si>
  <si>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</si>
  <si>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</si>
  <si>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</si>
  <si>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</si>
  <si>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</si>
  <si>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</si>
  <si>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</si>
  <si>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</si>
  <si>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</si>
  <si>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</si>
  <si>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</si>
  <si>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</si>
  <si>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</si>
  <si>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</si>
  <si>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</si>
  <si>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</si>
  <si>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</si>
  <si>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</si>
  <si>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</si>
  <si>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</si>
  <si>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</si>
  <si>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</si>
  <si>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</si>
  <si>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</si>
  <si>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</si>
  <si>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</si>
  <si>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</si>
  <si>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</si>
  <si>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</si>
  <si>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</si>
  <si>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</si>
  <si>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</si>
  <si>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</si>
  <si>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</si>
  <si>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</si>
  <si>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</si>
  <si>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</si>
  <si>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</si>
  <si>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</si>
  <si>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</si>
  <si>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</si>
  <si>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</si>
  <si>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</si>
  <si>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</si>
  <si>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</si>
  <si>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</si>
  <si>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</si>
  <si>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</si>
  <si>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</si>
  <si>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</si>
  <si>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</si>
  <si>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</si>
  <si>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</si>
  <si>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</si>
  <si>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</si>
  <si>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</si>
  <si>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</si>
  <si>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</si>
  <si>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</si>
  <si>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</si>
  <si>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</si>
  <si>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</si>
  <si>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</si>
  <si>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</si>
  <si>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</si>
  <si>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</si>
  <si>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</si>
  <si>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</si>
  <si>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</si>
  <si>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</si>
  <si>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</si>
  <si>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</si>
  <si>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</si>
  <si>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</si>
  <si>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</si>
  <si>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</si>
  <si>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</si>
  <si>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</si>
  <si>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</si>
  <si>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</si>
  <si>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</si>
  <si>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</si>
  <si>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</si>
  <si>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</si>
  <si>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</si>
  <si>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</si>
  <si>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</si>
  <si>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</si>
  <si>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</si>
  <si>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</si>
  <si>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</si>
  <si>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</si>
  <si>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</si>
  <si>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</si>
  <si>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</si>
  <si>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</si>
  <si>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</si>
  <si>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</si>
  <si>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</si>
  <si>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</si>
  <si>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</si>
  <si>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</si>
  <si>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</si>
  <si>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</si>
  <si>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</si>
  <si>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</si>
  <si>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</si>
  <si>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</si>
  <si>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</si>
  <si>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</si>
  <si>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</si>
  <si>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</si>
  <si>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</si>
  <si>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</si>
  <si>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</si>
  <si>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</si>
  <si>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</si>
  <si>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</si>
  <si>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</si>
  <si>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</si>
  <si>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</si>
  <si>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</si>
  <si>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</si>
  <si>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</si>
  <si>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</si>
  <si>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</si>
  <si>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</si>
  <si>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</si>
  <si>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</si>
  <si>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</si>
  <si>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</si>
  <si>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</si>
  <si>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</si>
  <si>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</si>
  <si>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</si>
  <si>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</si>
  <si>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</si>
  <si>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</si>
  <si>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</si>
  <si>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</si>
  <si>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</si>
  <si>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</si>
  <si>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</si>
  <si>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</si>
  <si>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</si>
  <si>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</si>
  <si>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</si>
  <si>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</si>
  <si>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</si>
  <si>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</si>
  <si>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</si>
  <si>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</si>
  <si>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</si>
  <si>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</si>
  <si>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</si>
  <si>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</si>
  <si>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</si>
  <si>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</si>
  <si>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</si>
  <si>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</si>
  <si>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</si>
  <si>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</si>
  <si>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</si>
  <si>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</si>
  <si>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</si>
  <si>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</si>
  <si>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</si>
  <si>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</si>
  <si>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</si>
  <si>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</si>
  <si>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</si>
  <si>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</si>
  <si>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</si>
  <si>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</si>
  <si>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</si>
  <si>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</si>
  <si>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</si>
  <si>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</si>
  <si>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</si>
  <si>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</si>
  <si>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</si>
  <si>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</si>
  <si>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</si>
  <si>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</si>
  <si>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</si>
  <si>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</si>
  <si>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</si>
  <si>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</si>
  <si>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</si>
  <si>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</si>
  <si>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</si>
  <si>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</si>
  <si>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</si>
  <si>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</si>
  <si>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</si>
  <si>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</si>
  <si>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</si>
  <si>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</si>
  <si>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</si>
  <si>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</si>
  <si>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</si>
  <si>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</si>
  <si>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</si>
  <si>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</si>
  <si>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</si>
  <si>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</si>
  <si>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</si>
  <si>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</si>
  <si>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</si>
  <si>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</si>
  <si>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</si>
  <si>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</si>
  <si>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</si>
  <si>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</si>
  <si>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</si>
  <si>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</si>
  <si>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</si>
  <si>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</si>
  <si>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</si>
  <si>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</si>
  <si>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</si>
  <si>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</si>
  <si>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</si>
  <si>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</si>
  <si>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</si>
  <si>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</si>
  <si>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</si>
  <si>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</si>
  <si>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</si>
  <si>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</si>
  <si>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</si>
  <si>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</si>
  <si>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</si>
  <si>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</si>
  <si>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</si>
  <si>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</si>
  <si>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</si>
  <si>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</si>
  <si>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</si>
  <si>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</si>
  <si>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</si>
  <si>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</si>
  <si>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</si>
  <si>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</si>
  <si>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</si>
  <si>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</si>
  <si>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</si>
  <si>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</si>
  <si>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</si>
  <si>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</si>
  <si>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</si>
  <si>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</si>
  <si>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</si>
  <si>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</si>
  <si>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</si>
  <si>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</si>
  <si>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</si>
  <si>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</si>
  <si>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</si>
  <si>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</si>
  <si>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</si>
  <si>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</si>
  <si>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</si>
  <si>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</si>
  <si>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</si>
  <si>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</si>
  <si>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</si>
  <si>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</si>
  <si>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</si>
  <si>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</si>
  <si>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</si>
  <si>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</si>
  <si>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</si>
  <si>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</si>
  <si>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</si>
  <si>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</si>
  <si>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</si>
  <si>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</si>
  <si>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</si>
  <si>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</si>
  <si>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</si>
  <si>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</si>
  <si>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</si>
  <si>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</si>
  <si>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</si>
  <si>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</si>
  <si>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</si>
  <si>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</si>
  <si>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</si>
  <si>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</si>
  <si>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</si>
  <si>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</si>
  <si>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</si>
  <si>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</si>
  <si>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</si>
  <si>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</si>
  <si>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</si>
  <si>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</si>
  <si>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</si>
  <si>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</si>
  <si>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</si>
  <si>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</si>
  <si>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</si>
  <si>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</si>
  <si>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</si>
  <si>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</si>
  <si>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</si>
  <si>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</si>
  <si>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</si>
  <si>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</si>
  <si>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</si>
  <si>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</si>
  <si>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</si>
  <si>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</si>
  <si>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</si>
  <si>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</si>
  <si>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</si>
  <si>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</si>
  <si>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</si>
  <si>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</si>
  <si>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</si>
  <si>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</si>
  <si>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</si>
  <si>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</si>
  <si>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</si>
  <si>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</si>
  <si>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</si>
  <si>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</si>
  <si>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</si>
  <si>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</si>
  <si>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</si>
  <si>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</si>
  <si>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</si>
  <si>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</si>
  <si>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</si>
  <si>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</si>
  <si>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</si>
  <si>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</si>
  <si>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</si>
  <si>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</si>
  <si>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</si>
  <si>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</si>
  <si>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</si>
  <si>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</si>
  <si>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</si>
  <si>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</si>
  <si>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</si>
  <si>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</si>
  <si>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</si>
  <si>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</si>
  <si>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</si>
  <si>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</si>
  <si>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</si>
  <si>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</si>
  <si>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</si>
  <si>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</si>
  <si>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</si>
  <si>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</si>
  <si>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</si>
  <si>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</si>
  <si>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</si>
  <si>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</si>
  <si>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</si>
  <si>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</si>
  <si>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</si>
  <si>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</si>
  <si>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</si>
  <si>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</si>
  <si>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</si>
  <si>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</si>
  <si>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</si>
  <si>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</si>
  <si>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</si>
  <si>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</si>
  <si>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</si>
  <si>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</si>
  <si>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</si>
  <si>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</si>
  <si>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</si>
  <si>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</si>
  <si>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</si>
  <si>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</si>
  <si>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</si>
  <si>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</si>
  <si>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</si>
  <si>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</si>
  <si>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</si>
  <si>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</si>
  <si>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</si>
  <si>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</si>
  <si>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</si>
  <si>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</si>
  <si>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</si>
  <si>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</si>
  <si>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</si>
  <si>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</si>
  <si>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</si>
  <si>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</si>
  <si>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</si>
  <si>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</si>
  <si>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</si>
  <si>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</si>
  <si>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</si>
  <si>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</si>
  <si>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</si>
  <si>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</si>
  <si>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</si>
  <si>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</si>
  <si>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</si>
  <si>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</si>
  <si>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</si>
  <si>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</si>
  <si>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</si>
  <si>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</si>
  <si>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</si>
  <si>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</si>
  <si>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</si>
  <si>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</si>
  <si>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</si>
  <si>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</si>
  <si>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</si>
  <si>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</si>
  <si>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</si>
  <si>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</si>
  <si>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</si>
  <si>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</si>
  <si>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</si>
  <si>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</si>
  <si>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</si>
  <si>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</si>
  <si>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</si>
  <si>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</si>
  <si>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</si>
  <si>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</si>
  <si>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</si>
  <si>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</si>
  <si>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</si>
  <si>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</si>
  <si>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</si>
  <si>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</si>
  <si>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</si>
  <si>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</si>
  <si>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</si>
  <si>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</si>
  <si>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</si>
  <si>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</si>
  <si>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</si>
  <si>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</si>
  <si>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</si>
  <si>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</si>
  <si>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</si>
  <si>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</si>
  <si>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</si>
  <si>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</si>
  <si>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</si>
  <si>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</si>
  <si>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</si>
  <si>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</si>
  <si>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</si>
  <si>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</si>
  <si>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</si>
  <si>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</si>
  <si>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</si>
  <si>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</si>
  <si>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</si>
  <si>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</si>
  <si>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</si>
  <si>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</si>
  <si>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</si>
  <si>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</si>
  <si>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</si>
  <si>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</si>
  <si>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</si>
  <si>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</si>
  <si>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</si>
  <si>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</si>
  <si>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</si>
  <si>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</si>
  <si>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</si>
  <si>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</si>
  <si>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</si>
  <si>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</si>
  <si>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</si>
  <si>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</si>
  <si>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</si>
  <si>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</si>
  <si>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</si>
  <si>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</si>
  <si>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</si>
  <si>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</si>
  <si>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</si>
  <si>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</si>
  <si>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</si>
  <si>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</si>
  <si>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</si>
  <si>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</si>
  <si>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</si>
  <si>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</si>
  <si>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</si>
  <si>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</si>
  <si>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</si>
  <si>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</si>
  <si>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</si>
  <si>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</si>
  <si>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</si>
  <si>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</si>
  <si>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</si>
  <si>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</si>
  <si>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</si>
  <si>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</si>
  <si>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</si>
  <si>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</si>
  <si>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</si>
  <si>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</si>
  <si>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</si>
  <si>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</si>
  <si>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</si>
  <si>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</si>
  <si>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</si>
  <si>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</si>
  <si>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</si>
  <si>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</si>
  <si>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</si>
  <si>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</si>
  <si>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</si>
  <si>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</si>
  <si>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</si>
  <si>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</si>
  <si>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</si>
  <si>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</si>
  <si>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</si>
  <si>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</si>
  <si>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</si>
  <si>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</si>
  <si>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</si>
  <si>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</si>
  <si>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</si>
  <si>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</si>
  <si>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</si>
  <si>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</si>
  <si>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</si>
  <si>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</si>
  <si>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</si>
  <si>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</si>
  <si>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</si>
  <si>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</si>
  <si>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</si>
  <si>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</si>
  <si>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</si>
  <si>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</si>
  <si>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</si>
  <si>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</si>
  <si>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</si>
  <si>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</si>
  <si>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</si>
  <si>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</si>
  <si>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</si>
  <si>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</si>
  <si>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</si>
  <si>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</si>
  <si>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</si>
  <si>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</si>
  <si>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</si>
  <si>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</si>
  <si>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</si>
  <si>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</si>
  <si>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</si>
  <si>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</si>
  <si>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</si>
  <si>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</si>
  <si>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</si>
  <si>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</si>
  <si>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</si>
  <si>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</si>
  <si>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</si>
  <si>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</si>
  <si>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</si>
  <si>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</si>
  <si>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</si>
  <si>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</si>
  <si>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</si>
  <si>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</si>
  <si>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</si>
  <si>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</si>
  <si>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</si>
  <si>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</si>
  <si>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</si>
  <si>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</si>
  <si>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</si>
  <si>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</si>
  <si>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</si>
  <si>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</si>
  <si>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</si>
  <si>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</si>
  <si>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</si>
  <si>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</si>
  <si>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</si>
  <si>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</si>
  <si>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</si>
  <si>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</si>
  <si>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</si>
  <si>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</si>
  <si>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</si>
  <si>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</si>
  <si>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</si>
  <si>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</si>
  <si>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</si>
  <si>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</si>
  <si>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</si>
  <si>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</si>
  <si>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</si>
  <si>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</si>
  <si>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</si>
  <si>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</si>
  <si>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</si>
  <si>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</si>
  <si>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</si>
  <si>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</si>
  <si>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</si>
  <si>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</si>
  <si>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</si>
  <si>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</si>
  <si>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</si>
  <si>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</si>
  <si>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</si>
  <si>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</si>
  <si>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</si>
  <si>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</si>
  <si>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</si>
  <si>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</si>
  <si>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</si>
  <si>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</si>
  <si>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</si>
  <si>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</si>
  <si>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</si>
  <si>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</si>
  <si>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</si>
  <si>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</si>
  <si>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</si>
  <si>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</si>
  <si>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</si>
  <si>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</si>
  <si>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</si>
  <si>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</si>
  <si>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</si>
  <si>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</si>
  <si>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</si>
  <si>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</si>
  <si>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</si>
  <si>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</si>
  <si>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</si>
  <si>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</si>
  <si>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</si>
  <si>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</si>
  <si>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</si>
  <si>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</si>
  <si>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</si>
  <si>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</si>
  <si>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</si>
  <si>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</si>
  <si>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</si>
  <si>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</si>
  <si>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</si>
  <si>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</si>
  <si>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</si>
  <si>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</si>
  <si>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</si>
  <si>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</si>
  <si>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</si>
  <si>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</si>
  <si>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</si>
  <si>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</si>
  <si>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</si>
  <si>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</si>
  <si>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</si>
  <si>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</si>
  <si>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</si>
  <si>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</si>
  <si>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</si>
  <si>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</si>
  <si>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</si>
  <si>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</si>
  <si>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</si>
  <si>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</si>
  <si>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</si>
  <si>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</si>
  <si>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</si>
  <si>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</si>
  <si>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</si>
  <si>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</si>
  <si>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</si>
  <si>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</si>
  <si>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</si>
  <si>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</si>
  <si>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</si>
  <si>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</si>
  <si>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</si>
  <si>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</si>
  <si>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</si>
  <si>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</si>
  <si>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</si>
  <si>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</si>
  <si>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</si>
  <si>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</si>
  <si>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</si>
  <si>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</si>
  <si>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</si>
  <si>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</si>
  <si>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</si>
  <si>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</si>
  <si>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</si>
  <si>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</si>
  <si>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</si>
  <si>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</si>
  <si>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</si>
  <si>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</si>
  <si>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</si>
  <si>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</si>
  <si>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</si>
  <si>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</si>
  <si>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</si>
  <si>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</si>
  <si>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</si>
  <si>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</si>
  <si>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</si>
  <si>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</si>
  <si>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</si>
  <si>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</si>
  <si>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</si>
  <si>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</si>
  <si>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</si>
  <si>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</si>
  <si>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</si>
  <si>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</si>
  <si>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</si>
  <si>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</si>
  <si>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</si>
  <si>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</si>
  <si>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</si>
  <si>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</si>
  <si>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</si>
  <si>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</si>
  <si>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</si>
  <si>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</si>
  <si>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</si>
  <si>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</si>
  <si>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</si>
  <si>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</si>
  <si>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</si>
  <si>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</si>
  <si>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</si>
  <si>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</si>
  <si>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</si>
  <si>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</si>
  <si>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</si>
  <si>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</si>
  <si>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</si>
  <si>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</si>
  <si>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</si>
  <si>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</si>
  <si>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</si>
  <si>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</si>
  <si>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</si>
  <si>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</si>
  <si>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</si>
  <si>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</si>
  <si>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</si>
  <si>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</si>
  <si>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</si>
  <si>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</si>
  <si>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</si>
  <si>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</si>
  <si>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</si>
  <si>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</si>
  <si>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</si>
  <si>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</si>
  <si>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</si>
  <si>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</si>
  <si>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</si>
  <si>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</si>
  <si>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</si>
  <si>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</si>
  <si>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</si>
  <si>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</si>
  <si>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</si>
  <si>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</si>
  <si>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</si>
  <si>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</si>
  <si>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</si>
  <si>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</si>
  <si>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</si>
  <si>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</si>
  <si>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</si>
  <si>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</si>
  <si>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</si>
  <si>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</si>
  <si>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</si>
  <si>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</si>
  <si>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</si>
  <si>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</si>
  <si>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</si>
  <si>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</si>
  <si>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</si>
  <si>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</si>
  <si>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</si>
  <si>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</si>
  <si>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</si>
  <si>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</si>
  <si>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</si>
  <si>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</si>
  <si>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</si>
  <si>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</si>
  <si>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</si>
  <si>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</si>
  <si>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</si>
  <si>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</si>
  <si>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</si>
  <si>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</si>
  <si>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</si>
  <si>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</si>
  <si>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</si>
  <si>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</si>
  <si>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</si>
  <si>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</si>
  <si>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</si>
  <si>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</si>
  <si>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</si>
  <si>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</si>
  <si>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</si>
  <si>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</si>
  <si>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</si>
  <si>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</si>
  <si>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</si>
  <si>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</si>
  <si>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</si>
  <si>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</si>
  <si>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</si>
  <si>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</si>
  <si>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</si>
  <si>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</si>
  <si>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</si>
  <si>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</si>
  <si>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</si>
  <si>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</si>
  <si>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</si>
  <si>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</si>
  <si>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</si>
  <si>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</si>
  <si>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</si>
  <si>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</si>
  <si>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</si>
  <si>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</si>
  <si>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</si>
  <si>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</si>
  <si>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</si>
  <si>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</si>
  <si>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</si>
  <si>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</si>
  <si>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</si>
  <si>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</si>
  <si>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</si>
  <si>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</si>
  <si>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</si>
  <si>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</si>
  <si>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</si>
  <si>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</si>
  <si>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</si>
  <si>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</si>
  <si>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</si>
  <si>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</si>
  <si>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</si>
  <si>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</si>
  <si>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</si>
  <si>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</si>
  <si>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</si>
  <si>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</si>
  <si>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</si>
  <si>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</si>
  <si>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</si>
  <si>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</si>
  <si>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</si>
  <si>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</si>
  <si>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</si>
  <si>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</si>
  <si>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</si>
  <si>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</si>
  <si>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</si>
  <si>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</si>
  <si>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</si>
  <si>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</si>
  <si>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</si>
  <si>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</si>
  <si>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</si>
  <si>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</si>
  <si>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</si>
  <si>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</si>
  <si>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</si>
  <si>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</si>
  <si>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</si>
  <si>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</si>
  <si>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</si>
  <si>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</si>
  <si>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</si>
  <si>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</si>
  <si>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</si>
  <si>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</si>
  <si>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</si>
  <si>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</si>
  <si>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</si>
  <si>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</si>
  <si>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</si>
  <si>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</si>
  <si>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</si>
  <si>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</si>
  <si>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</si>
  <si>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</si>
  <si>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</si>
  <si>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</si>
  <si>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</si>
  <si>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</si>
  <si>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</si>
  <si>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</si>
  <si>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</si>
  <si>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</si>
  <si>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</si>
  <si>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</si>
  <si>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</si>
  <si>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</si>
  <si>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</si>
  <si>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</si>
  <si>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</si>
  <si>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</si>
  <si>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</si>
  <si>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</si>
  <si>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</si>
  <si>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</si>
  <si>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</si>
  <si>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</si>
  <si>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</si>
  <si>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</si>
  <si>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</si>
  <si>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</si>
  <si>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</si>
  <si>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</si>
  <si>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</si>
  <si>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</si>
  <si>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</si>
  <si>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</si>
  <si>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</si>
  <si>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</si>
  <si>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</si>
  <si>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</si>
  <si>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</si>
  <si>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</si>
  <si>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</si>
  <si>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</si>
  <si>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</si>
  <si>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</si>
  <si>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</si>
  <si>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</si>
  <si>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</si>
  <si>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</si>
  <si>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</si>
  <si>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</si>
  <si>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</si>
  <si>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</si>
  <si>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</si>
  <si>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</si>
  <si>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</si>
  <si>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</si>
  <si>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</si>
  <si>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</si>
  <si>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</si>
  <si>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</si>
  <si>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</si>
  <si>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</si>
  <si>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</si>
  <si>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</si>
  <si>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</si>
  <si>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</si>
  <si>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</si>
  <si>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</si>
  <si>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</si>
  <si>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</si>
  <si>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</si>
  <si>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</si>
  <si>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</si>
  <si>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</si>
  <si>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</si>
  <si>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</si>
  <si>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</si>
  <si>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</si>
  <si>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</si>
  <si>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</si>
  <si>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</si>
  <si>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</si>
  <si>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</si>
  <si>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</si>
  <si>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</si>
  <si>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</si>
  <si>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</si>
  <si>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</si>
  <si>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</si>
  <si>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</si>
  <si>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</si>
  <si>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</si>
  <si>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</si>
  <si>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</si>
  <si>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</si>
  <si>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</si>
  <si>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</si>
  <si>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</si>
  <si>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</si>
  <si>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</si>
  <si>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</si>
  <si>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</si>
  <si>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</si>
  <si>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</si>
  <si>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</si>
  <si>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</si>
  <si>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</si>
  <si>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</si>
  <si>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</si>
  <si>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</si>
  <si>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</si>
  <si>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</si>
  <si>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</si>
  <si>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</si>
  <si>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</si>
  <si>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</si>
  <si>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</si>
  <si>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</si>
  <si>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</si>
  <si>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</si>
  <si>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</si>
  <si>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</si>
  <si>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</si>
  <si>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</si>
  <si>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</si>
  <si>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</si>
  <si>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</si>
  <si>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</si>
  <si>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</si>
  <si>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</si>
  <si>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</si>
  <si>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</si>
  <si>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</si>
  <si>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</si>
  <si>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</si>
  <si>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</si>
  <si>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</si>
  <si>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</si>
  <si>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</si>
  <si>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</si>
  <si>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</si>
  <si>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</si>
  <si>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</si>
  <si>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</si>
  <si>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</si>
  <si>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</si>
  <si>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</si>
  <si>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</si>
  <si>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</si>
  <si>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</si>
  <si>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</si>
  <si>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</si>
  <si>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</si>
  <si>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</si>
  <si>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</si>
  <si>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</si>
  <si>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</si>
  <si>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</si>
  <si>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</si>
  <si>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</si>
  <si>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</si>
  <si>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</si>
  <si>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</si>
  <si>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</si>
  <si>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</si>
  <si>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</si>
  <si>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</si>
  <si>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</si>
  <si>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</si>
  <si>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</si>
  <si>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</si>
  <si>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</si>
  <si>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</si>
  <si>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</si>
  <si>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</si>
  <si>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</si>
  <si>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</si>
  <si>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</si>
  <si>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</si>
  <si>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</si>
  <si>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</si>
  <si>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</si>
  <si>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</si>
  <si>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</si>
  <si>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</si>
  <si>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</si>
  <si>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</si>
  <si>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</si>
  <si>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</si>
  <si>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</si>
  <si>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</si>
  <si>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</si>
  <si>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</si>
  <si>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</si>
  <si>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</si>
  <si>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</si>
  <si>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</si>
  <si>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</si>
  <si>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</si>
  <si>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</si>
  <si>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</si>
  <si>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</si>
  <si>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</si>
  <si>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</si>
  <si>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</si>
  <si>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</si>
  <si>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</si>
  <si>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</si>
  <si>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</si>
  <si>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</si>
  <si>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</si>
  <si>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</si>
  <si>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</si>
  <si>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</si>
  <si>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</si>
  <si>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</si>
  <si>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</si>
  <si>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</si>
  <si>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</si>
  <si>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</si>
  <si>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</si>
  <si>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</si>
  <si>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</si>
  <si>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</si>
  <si>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</si>
  <si>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</si>
  <si>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</si>
  <si>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</si>
  <si>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</si>
  <si>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</si>
  <si>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</si>
  <si>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</si>
  <si>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</si>
  <si>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</si>
  <si>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</si>
  <si>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</si>
  <si>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</si>
  <si>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</si>
  <si>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</si>
  <si>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</si>
  <si>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</si>
  <si>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</si>
  <si>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</si>
  <si>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</si>
  <si>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</si>
  <si>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</si>
  <si>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</si>
  <si>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</si>
  <si>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</si>
  <si>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</si>
  <si>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</si>
  <si>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</si>
  <si>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</si>
  <si>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</si>
  <si>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</si>
  <si>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</si>
  <si>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</si>
  <si>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</si>
  <si>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</si>
  <si>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</si>
  <si>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</si>
  <si>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</si>
  <si>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</si>
  <si>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</si>
  <si>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</si>
  <si>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</si>
  <si>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</si>
  <si>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</si>
  <si>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</si>
  <si>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</si>
  <si>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</si>
  <si>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</si>
  <si>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</si>
  <si>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</si>
  <si>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</si>
  <si>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</si>
  <si>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</si>
  <si>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</si>
  <si>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</si>
  <si>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</si>
  <si>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</si>
  <si>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</si>
  <si>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</si>
  <si>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</si>
  <si>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</si>
  <si>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</si>
  <si>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</si>
  <si>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</si>
  <si>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</si>
  <si>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</si>
  <si>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</si>
  <si>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</si>
  <si>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</si>
  <si>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</si>
  <si>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</si>
  <si>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</si>
  <si>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</si>
  <si>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</si>
  <si>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</si>
  <si>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</si>
  <si>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</si>
  <si>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</si>
  <si>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</si>
  <si>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</si>
  <si>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</si>
  <si>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</si>
  <si>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</si>
  <si>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</si>
  <si>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</si>
  <si>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</si>
  <si>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</si>
  <si>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</si>
  <si>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</si>
  <si>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</si>
  <si>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</si>
  <si>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</si>
  <si>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</si>
  <si>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</si>
  <si>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</si>
  <si>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</si>
  <si>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</si>
  <si>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</si>
  <si>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</si>
  <si>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</si>
  <si>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</si>
  <si>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</si>
  <si>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</si>
  <si>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</si>
  <si>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</si>
  <si>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</si>
  <si>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</si>
  <si>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</si>
  <si>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</si>
  <si>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</si>
  <si>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</si>
  <si>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</si>
  <si>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</si>
  <si>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</si>
  <si>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</si>
  <si>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</si>
  <si>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</si>
  <si>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</si>
  <si>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</si>
  <si>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</si>
  <si>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</si>
  <si>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</si>
  <si>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</si>
  <si>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</si>
  <si>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</si>
  <si>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</si>
  <si>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</si>
  <si>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</si>
  <si>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</si>
  <si>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</si>
  <si>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</si>
  <si>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</si>
  <si>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</si>
  <si>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</si>
  <si>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</si>
  <si>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</si>
  <si>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</si>
  <si>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</si>
  <si>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</si>
  <si>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</si>
  <si>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</si>
  <si>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</si>
  <si>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</si>
  <si>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</si>
  <si>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</si>
  <si>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</si>
  <si>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</si>
  <si>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</si>
  <si>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</si>
  <si>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</si>
  <si>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</si>
  <si>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</si>
  <si>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</si>
  <si>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</si>
  <si>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</si>
  <si>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</si>
  <si>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</si>
  <si>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</si>
  <si>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</si>
  <si>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</si>
  <si>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</si>
  <si>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</si>
  <si>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</si>
  <si>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</si>
  <si>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</si>
  <si>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</si>
  <si>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</si>
  <si>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</si>
  <si>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</si>
  <si>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</si>
  <si>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</si>
  <si>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</si>
  <si>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</si>
  <si>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</si>
  <si>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</si>
  <si>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</si>
  <si>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</si>
  <si>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</si>
  <si>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</si>
  <si>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</si>
  <si>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</si>
  <si>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</si>
  <si>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</si>
  <si>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</si>
  <si>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</si>
  <si>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</si>
  <si>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</si>
  <si>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</si>
  <si>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</si>
  <si>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</si>
  <si>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</si>
  <si>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</si>
  <si>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</si>
  <si>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</si>
  <si>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</si>
  <si>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</si>
  <si>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</si>
  <si>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</si>
  <si>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</si>
  <si>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</si>
  <si>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</si>
  <si>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</si>
  <si>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</si>
  <si>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</si>
  <si>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</si>
  <si>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</si>
  <si>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</si>
  <si>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</si>
  <si>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</si>
  <si>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</si>
  <si>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</si>
  <si>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</si>
  <si>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</si>
  <si>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</si>
  <si>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</si>
  <si>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</si>
  <si>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</si>
  <si>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</si>
  <si>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</si>
  <si>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</si>
  <si>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</si>
  <si>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</si>
  <si>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</si>
  <si>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</si>
  <si>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</si>
  <si>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</si>
  <si>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</si>
  <si>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</si>
  <si>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</si>
  <si>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</si>
  <si>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</si>
  <si>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</si>
  <si>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</si>
  <si>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</si>
  <si>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</si>
  <si>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</si>
  <si>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</si>
  <si>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</si>
  <si>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</si>
  <si>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</si>
  <si>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</si>
  <si>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</si>
  <si>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</si>
  <si>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</si>
  <si>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</si>
  <si>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</si>
  <si>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</si>
  <si>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</si>
  <si>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</si>
  <si>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</si>
  <si>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</si>
  <si>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</si>
  <si>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</si>
  <si>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</si>
  <si>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</si>
  <si>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</si>
  <si>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</si>
  <si>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</si>
  <si>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</si>
  <si>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</si>
  <si>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</si>
  <si>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</si>
  <si>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</si>
  <si>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</si>
  <si>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</si>
  <si>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</si>
  <si>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</si>
  <si>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</si>
  <si>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</si>
  <si>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</si>
  <si>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</si>
  <si>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</si>
  <si>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</si>
  <si>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</si>
  <si>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</si>
  <si>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</si>
  <si>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</si>
  <si>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</si>
  <si>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</si>
  <si>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</si>
  <si>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</si>
  <si>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</si>
  <si>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</si>
  <si>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</si>
  <si>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</si>
  <si>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</si>
  <si>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</si>
  <si>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</si>
  <si>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</si>
  <si>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</si>
  <si>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</si>
  <si>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</si>
  <si>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</si>
  <si>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</si>
  <si>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</si>
  <si>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</si>
  <si>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</si>
  <si>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</si>
  <si>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</si>
  <si>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</si>
  <si>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</si>
  <si>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</si>
  <si>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</si>
  <si>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</si>
  <si>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</si>
  <si>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</si>
  <si>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</si>
  <si>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</si>
  <si>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</si>
  <si>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</si>
  <si>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</si>
  <si>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</si>
  <si>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</si>
  <si>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</si>
  <si>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</si>
  <si>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</si>
  <si>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</si>
  <si>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</si>
  <si>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</si>
  <si>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</si>
  <si>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</si>
  <si>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</si>
  <si>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</si>
  <si>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</si>
  <si>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</si>
  <si>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</si>
  <si>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</si>
  <si>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</si>
  <si>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</si>
  <si>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</si>
  <si>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</si>
  <si>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</si>
  <si>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</si>
  <si>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</si>
  <si>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</si>
  <si>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</si>
  <si>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</si>
  <si>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</si>
  <si>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</si>
  <si>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</si>
  <si>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</si>
  <si>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</si>
  <si>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</si>
  <si>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</si>
  <si>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</si>
  <si>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</si>
  <si>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</si>
  <si>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</si>
  <si>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</si>
  <si>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</si>
  <si>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</si>
  <si>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</si>
  <si>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</si>
  <si>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</si>
  <si>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</si>
  <si>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</si>
  <si>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</si>
  <si>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</si>
  <si>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</si>
  <si>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</si>
  <si>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</si>
  <si>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</si>
  <si>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</si>
  <si>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</si>
  <si>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</si>
  <si>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</si>
  <si>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</si>
  <si>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</si>
  <si>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</si>
  <si>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</si>
  <si>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</si>
  <si>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</si>
  <si>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</si>
  <si>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</si>
  <si>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</si>
  <si>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</si>
  <si>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</si>
  <si>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</si>
  <si>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</si>
  <si>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</si>
  <si>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</si>
  <si>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</si>
  <si>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</si>
  <si>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</si>
  <si>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</si>
  <si>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</si>
  <si>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</si>
  <si>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</si>
  <si>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</si>
  <si>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</si>
  <si>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</si>
  <si>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</si>
  <si>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</si>
  <si>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</si>
  <si>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</si>
  <si>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</si>
  <si>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</si>
  <si>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</si>
  <si>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</si>
  <si>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</si>
  <si>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</si>
  <si>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</si>
  <si>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</si>
  <si>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</si>
  <si>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</si>
  <si>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</si>
  <si>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</si>
  <si>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</si>
  <si>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</si>
  <si>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</si>
  <si>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</si>
  <si>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</si>
  <si>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</si>
  <si>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</si>
  <si>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</si>
  <si>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</si>
  <si>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</si>
  <si>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</si>
  <si>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</si>
  <si>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</si>
  <si>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</si>
  <si>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</si>
  <si>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</si>
  <si>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</si>
  <si>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</si>
  <si>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</si>
  <si>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</si>
  <si>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</si>
  <si>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</si>
  <si>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</si>
  <si>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</si>
  <si>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</si>
  <si>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</si>
  <si>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</si>
  <si>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</si>
  <si>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</si>
  <si>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</si>
  <si>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</si>
  <si>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</si>
  <si>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</si>
  <si>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</si>
  <si>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</si>
  <si>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</si>
  <si>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</si>
  <si>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</si>
  <si>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</si>
  <si>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</si>
  <si>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</si>
  <si>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</si>
  <si>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</si>
  <si>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</si>
  <si>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</si>
  <si>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</si>
  <si>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</si>
  <si>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</si>
  <si>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</si>
  <si>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</si>
  <si>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</si>
  <si>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</si>
  <si>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</si>
  <si>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</si>
  <si>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</si>
  <si>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</si>
  <si>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</si>
  <si>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</si>
  <si>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</si>
  <si>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</si>
  <si>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</si>
  <si>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</si>
  <si>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</si>
  <si>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</si>
  <si>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</si>
  <si>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</si>
  <si>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</si>
  <si>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</si>
  <si>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</si>
  <si>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</si>
  <si>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</si>
  <si>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</si>
  <si>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</si>
  <si>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</si>
  <si>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</si>
  <si>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</si>
  <si>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</si>
  <si>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</si>
  <si>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</si>
  <si>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</si>
  <si>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</si>
  <si>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</si>
  <si>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</si>
  <si>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</si>
  <si>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</si>
  <si>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</si>
  <si>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</si>
  <si>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</si>
  <si>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</si>
  <si>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</si>
  <si>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</si>
  <si>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</si>
  <si>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</si>
  <si>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</si>
  <si>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</si>
  <si>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</si>
  <si>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</si>
  <si>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</si>
  <si>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</si>
  <si>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</si>
  <si>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</si>
  <si>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</si>
  <si>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</si>
  <si>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</si>
  <si>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</si>
  <si>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</si>
  <si>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</si>
  <si>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</si>
  <si>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</si>
  <si>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</si>
  <si>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</si>
  <si>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</si>
  <si>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</si>
  <si>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</si>
  <si>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</si>
  <si>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</si>
  <si>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</si>
  <si>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</si>
  <si>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</si>
  <si>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</si>
  <si>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</si>
  <si>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</si>
  <si>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</si>
  <si>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</si>
  <si>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</si>
  <si>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</si>
  <si>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</si>
  <si>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</si>
  <si>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</si>
  <si>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</si>
  <si>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</si>
  <si>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</si>
  <si>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</si>
  <si>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</si>
  <si>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</si>
  <si>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</si>
  <si>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</si>
  <si>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</si>
  <si>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</si>
  <si>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</si>
  <si>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</si>
  <si>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</si>
  <si>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</si>
  <si>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</si>
  <si>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</si>
  <si>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</si>
  <si>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</si>
  <si>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</si>
  <si>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</si>
  <si>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</si>
  <si>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</si>
  <si>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</si>
  <si>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</si>
  <si>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</si>
  <si>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</si>
  <si>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</si>
  <si>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</si>
  <si>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</si>
  <si>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</si>
  <si>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</si>
  <si>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</si>
  <si>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</si>
  <si>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</si>
  <si>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</si>
  <si>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</si>
  <si>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</si>
  <si>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</si>
  <si>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</si>
  <si>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</si>
  <si>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</si>
  <si>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</si>
  <si>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</si>
  <si>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</si>
  <si>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</si>
  <si>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</si>
  <si>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</si>
  <si>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</si>
  <si>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</si>
  <si>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</si>
  <si>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</si>
  <si>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</si>
  <si>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</si>
  <si>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</si>
  <si>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</si>
  <si>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</si>
  <si>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</si>
  <si>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</si>
  <si>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</si>
  <si>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</si>
  <si>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</si>
  <si>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</si>
  <si>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</si>
  <si>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</si>
  <si>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</si>
  <si>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</si>
  <si>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</si>
  <si>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</si>
  <si>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</si>
  <si>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</si>
  <si>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</si>
  <si>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</si>
  <si>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</si>
  <si>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</si>
  <si>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</si>
  <si>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</si>
  <si>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</si>
  <si>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</si>
  <si>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</si>
  <si>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</si>
  <si>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</si>
  <si>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</si>
  <si>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</si>
  <si>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</si>
  <si>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</si>
  <si>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</si>
  <si>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</si>
  <si>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</si>
  <si>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</si>
  <si>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</si>
  <si>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</si>
  <si>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</si>
  <si>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</si>
  <si>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</si>
  <si>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</si>
  <si>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</si>
  <si>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</si>
  <si>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</si>
  <si>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</si>
  <si>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</si>
  <si>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</si>
  <si>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</si>
  <si>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</si>
  <si>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</si>
  <si>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</si>
  <si>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</si>
  <si>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</si>
  <si>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</si>
  <si>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</si>
  <si>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</si>
  <si>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</si>
  <si>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</si>
  <si>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</si>
  <si>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</si>
  <si>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</si>
  <si>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</si>
  <si>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</si>
  <si>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</si>
  <si>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</si>
  <si>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</si>
  <si>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</si>
  <si>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</si>
  <si>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</si>
  <si>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</si>
  <si>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</si>
  <si>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</si>
  <si>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</si>
  <si>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</si>
  <si>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</si>
  <si>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</si>
  <si>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</si>
  <si>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</si>
  <si>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</si>
  <si>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</si>
  <si>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</si>
  <si>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</si>
  <si>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</si>
  <si>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</si>
  <si>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</si>
  <si>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</si>
  <si>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</si>
  <si>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</si>
  <si>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</si>
  <si>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</si>
  <si>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</si>
  <si>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</si>
  <si>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</si>
  <si>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</si>
  <si>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</si>
  <si>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</si>
  <si>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</si>
  <si>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</si>
  <si>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</si>
  <si>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</si>
  <si>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</si>
  <si>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</si>
  <si>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</si>
  <si>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</si>
  <si>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</si>
  <si>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</si>
  <si>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</si>
  <si>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</si>
  <si>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</si>
  <si>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</si>
  <si>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</si>
  <si>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</si>
  <si>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</si>
  <si>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</si>
  <si>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</si>
  <si>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</si>
  <si>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</si>
  <si>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</si>
  <si>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</si>
  <si>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</si>
  <si>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</si>
  <si>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</si>
  <si>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</si>
  <si>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</si>
  <si>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</si>
  <si>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</si>
  <si>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</si>
  <si>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</si>
  <si>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</si>
  <si>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</si>
  <si>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</si>
  <si>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</si>
  <si>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</si>
  <si>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</si>
  <si>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</si>
  <si>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</si>
  <si>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</si>
  <si>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</si>
  <si>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</si>
  <si>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</si>
  <si>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</si>
  <si>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</si>
  <si>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</si>
  <si>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</si>
  <si>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</si>
  <si>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</si>
  <si>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</si>
  <si>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</si>
  <si>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</si>
  <si>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</si>
  <si>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</si>
  <si>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</si>
  <si>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</si>
  <si>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</si>
  <si>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</si>
  <si>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</si>
  <si>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</si>
  <si>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</si>
  <si>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</si>
  <si>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</si>
  <si>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</si>
  <si>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</si>
  <si>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</si>
  <si>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</si>
  <si>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</si>
  <si>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</si>
  <si>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</si>
  <si>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</si>
  <si>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</si>
  <si>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</si>
  <si>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</si>
  <si>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</si>
  <si>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</si>
  <si>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</si>
  <si>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</si>
  <si>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</si>
  <si>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</si>
  <si>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</si>
  <si>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</si>
  <si>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</si>
  <si>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</si>
  <si>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</si>
  <si>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</si>
  <si>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</si>
  <si>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</si>
  <si>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</si>
  <si>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</si>
  <si>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</si>
  <si>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</si>
  <si>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</si>
  <si>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</si>
  <si>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</si>
  <si>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</si>
  <si>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</si>
  <si>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</si>
  <si>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</si>
  <si>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</si>
  <si>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</si>
  <si>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</si>
  <si>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</si>
  <si>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</si>
  <si>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</si>
  <si>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</si>
  <si>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</si>
  <si>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</si>
  <si>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</si>
  <si>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</si>
  <si>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</si>
  <si>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</si>
  <si>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</si>
  <si>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</si>
  <si>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</si>
  <si>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</si>
  <si>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</si>
  <si>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</si>
  <si>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</si>
  <si>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</si>
  <si>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</si>
  <si>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</si>
  <si>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</si>
  <si>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</si>
  <si>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</si>
  <si>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</si>
  <si>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</si>
  <si>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</si>
  <si>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</si>
  <si>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</si>
  <si>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</si>
  <si>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</si>
  <si>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</si>
  <si>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</si>
  <si>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</si>
  <si>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</si>
  <si>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</si>
  <si>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</si>
  <si>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</si>
  <si>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</si>
  <si>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</si>
  <si>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</si>
  <si>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</si>
  <si>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</si>
  <si>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</si>
  <si>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</si>
  <si>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</si>
  <si>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</si>
  <si>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</si>
  <si>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</si>
  <si>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</si>
  <si>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</si>
  <si>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</si>
  <si>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</si>
  <si>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</si>
  <si>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</si>
  <si>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</si>
  <si>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</si>
  <si>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</si>
  <si>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</si>
  <si>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</si>
  <si>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</si>
  <si>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</si>
  <si>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</si>
  <si>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</si>
  <si>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</si>
  <si>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</si>
  <si>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</si>
  <si>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</si>
  <si>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</si>
  <si>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</si>
  <si>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</si>
  <si>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</si>
  <si>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</si>
  <si>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</si>
  <si>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</si>
  <si>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</si>
  <si>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</si>
  <si>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</si>
  <si>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</si>
  <si>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</si>
  <si>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</si>
  <si>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</si>
  <si>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</si>
  <si>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</si>
  <si>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</si>
  <si>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</si>
  <si>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</si>
  <si>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</si>
  <si>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</si>
  <si>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</si>
  <si>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</si>
  <si>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</si>
  <si>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</si>
  <si>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</si>
  <si>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</si>
  <si>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</si>
  <si>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</si>
  <si>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</si>
  <si>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</si>
  <si>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</si>
  <si>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</si>
  <si>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</si>
  <si>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</si>
  <si>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</si>
  <si>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</si>
  <si>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</si>
  <si>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</si>
  <si>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</si>
  <si>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</si>
  <si>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</si>
  <si>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</si>
  <si>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</si>
  <si>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</si>
  <si>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</si>
  <si>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</si>
  <si>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</si>
  <si>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</si>
  <si>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</si>
  <si>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</si>
  <si>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</si>
  <si>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</si>
  <si>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</si>
  <si>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</si>
  <si>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</si>
  <si>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</si>
  <si>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</si>
  <si>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</si>
  <si>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</si>
  <si>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</si>
  <si>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</si>
  <si>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</si>
  <si>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</si>
  <si>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</si>
  <si>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</si>
  <si>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</si>
  <si>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</si>
  <si>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</si>
  <si>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</si>
  <si>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</si>
  <si>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</si>
  <si>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</si>
  <si>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</si>
  <si>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</si>
  <si>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</si>
  <si>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</si>
  <si>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</si>
  <si>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</si>
  <si>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</si>
  <si>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</si>
  <si>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</si>
  <si>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</si>
  <si>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</si>
  <si>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</si>
  <si>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</si>
  <si>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</si>
  <si>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</si>
  <si>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</si>
  <si>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</si>
  <si>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</si>
  <si>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</si>
  <si>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</si>
  <si>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</si>
  <si>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</si>
  <si>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</si>
  <si>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</si>
  <si>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</si>
  <si>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</si>
  <si>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</si>
  <si>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</si>
  <si>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</si>
  <si>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</si>
  <si>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</si>
  <si>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</si>
  <si>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</si>
  <si>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</si>
  <si>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</si>
  <si>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</si>
  <si>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</si>
  <si>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</si>
  <si>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</si>
  <si>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</si>
  <si>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</si>
  <si>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</si>
  <si>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</si>
  <si>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</si>
  <si>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</si>
  <si>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</si>
  <si>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</si>
  <si>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</si>
  <si>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</si>
  <si>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</si>
  <si>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</si>
  <si>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</si>
  <si>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</si>
  <si>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</si>
  <si>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</si>
  <si>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</si>
  <si>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</si>
  <si>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</si>
  <si>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</si>
  <si>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</si>
  <si>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</si>
  <si>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</si>
  <si>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</si>
  <si>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</si>
  <si>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</si>
  <si>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</si>
  <si>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</si>
  <si>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</si>
  <si>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</si>
  <si>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</si>
  <si>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</si>
  <si>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</si>
  <si>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</si>
  <si>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</si>
  <si>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</si>
  <si>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</si>
  <si>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</si>
  <si>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</si>
  <si>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</si>
  <si>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</si>
  <si>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</si>
  <si>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</si>
  <si>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</si>
  <si>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</si>
  <si>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</si>
  <si>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</si>
  <si>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</si>
  <si>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</si>
  <si>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</si>
  <si>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</si>
  <si>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</si>
  <si>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</si>
  <si>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</si>
  <si>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</si>
  <si>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</si>
  <si>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</si>
  <si>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</si>
  <si>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</si>
  <si>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</si>
  <si>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</si>
  <si>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</si>
  <si>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</si>
  <si>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</si>
  <si>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</si>
  <si>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</si>
  <si>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</si>
  <si>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</si>
  <si>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</si>
  <si>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</si>
  <si>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</si>
  <si>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</si>
  <si>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</si>
  <si>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</si>
  <si>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</si>
  <si>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</si>
  <si>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</si>
  <si>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</si>
  <si>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</si>
  <si>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</si>
  <si>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</si>
  <si>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</si>
  <si>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</si>
  <si>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</si>
  <si>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</si>
  <si>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</si>
  <si>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</si>
  <si>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</si>
  <si>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</si>
  <si>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</si>
  <si>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</si>
  <si>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</si>
  <si>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</si>
  <si>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</si>
  <si>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</si>
  <si>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</si>
  <si>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</si>
  <si>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</si>
  <si>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</si>
  <si>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</si>
  <si>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</si>
  <si>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</si>
  <si>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</si>
  <si>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</si>
  <si>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</si>
  <si>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</si>
  <si>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</si>
  <si>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</si>
  <si>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</si>
  <si>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</si>
  <si>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</si>
  <si>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</si>
  <si>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</si>
  <si>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</si>
  <si>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</si>
  <si>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</si>
  <si>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</si>
  <si>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</si>
  <si>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</si>
  <si>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</si>
  <si>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</si>
  <si>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</si>
  <si>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</si>
  <si>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</si>
  <si>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</si>
  <si>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</si>
  <si>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</si>
  <si>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</si>
  <si>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</si>
  <si>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</si>
  <si>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</si>
  <si>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</si>
  <si>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</si>
  <si>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</si>
  <si>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</si>
  <si>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</si>
  <si>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</si>
  <si>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</si>
  <si>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</si>
  <si>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</si>
  <si>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</si>
  <si>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</si>
  <si>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</si>
  <si>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</si>
  <si>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</si>
  <si>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</si>
  <si>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</si>
  <si>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</si>
  <si>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</si>
  <si>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</si>
  <si>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</si>
  <si>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</si>
  <si>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</si>
  <si>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</si>
  <si>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</si>
  <si>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</si>
  <si>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</si>
  <si>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</si>
  <si>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</si>
  <si>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</si>
  <si>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</si>
  <si>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</si>
  <si>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</si>
  <si>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</si>
  <si>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</si>
  <si>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</si>
  <si>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</si>
  <si>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</si>
  <si>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</si>
  <si>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</si>
  <si>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</si>
  <si>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</si>
  <si>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</si>
  <si>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</si>
  <si>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</si>
  <si>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</si>
  <si>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</si>
  <si>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</si>
  <si>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</si>
  <si>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</si>
  <si>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</si>
  <si>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</si>
  <si>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</si>
  <si>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</si>
  <si>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</si>
  <si>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</si>
  <si>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</si>
  <si>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</si>
  <si>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</si>
  <si>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</si>
  <si>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</si>
  <si>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</si>
  <si>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</si>
  <si>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</si>
  <si>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</si>
  <si>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</si>
  <si>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</si>
  <si>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</si>
  <si>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</si>
  <si>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</si>
  <si>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</si>
  <si>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</si>
  <si>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</si>
  <si>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</si>
  <si>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</si>
  <si>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</si>
  <si>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</si>
  <si>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</si>
  <si>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</si>
  <si>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</si>
  <si>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</si>
  <si>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</si>
  <si>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</si>
  <si>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</si>
  <si>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</si>
  <si>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</si>
  <si>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</si>
  <si>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</si>
  <si>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</si>
  <si>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</si>
  <si>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</si>
  <si>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</si>
  <si>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</si>
  <si>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</si>
  <si>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</si>
  <si>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</si>
  <si>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</si>
  <si>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</si>
  <si>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</si>
  <si>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</si>
  <si>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</si>
  <si>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</si>
  <si>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</si>
  <si>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</si>
  <si>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</si>
  <si>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</si>
  <si>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</si>
  <si>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</si>
  <si>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</si>
  <si>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</si>
  <si>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</si>
  <si>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</si>
  <si>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</si>
  <si>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</si>
  <si>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</si>
  <si>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</si>
  <si>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</si>
  <si>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</si>
  <si>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</si>
  <si>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</si>
  <si>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</si>
  <si>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</si>
  <si>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</si>
  <si>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</si>
  <si>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</si>
  <si>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</si>
  <si>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</si>
  <si>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</si>
  <si>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</si>
  <si>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</si>
  <si>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</si>
  <si>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</si>
  <si>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</si>
  <si>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</si>
  <si>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</si>
  <si>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</si>
  <si>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</si>
  <si>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</si>
  <si>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</si>
  <si>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</si>
  <si>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</si>
  <si>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</si>
  <si>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</si>
  <si>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</si>
  <si>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</si>
  <si>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</si>
  <si>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</si>
  <si>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</si>
  <si>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</si>
  <si>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</si>
  <si>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</si>
  <si>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</si>
  <si>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</si>
  <si>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</si>
  <si>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</si>
  <si>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</si>
  <si>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</si>
  <si>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</si>
  <si>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</si>
  <si>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</si>
  <si>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</si>
  <si>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</si>
  <si>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</si>
  <si>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</si>
  <si>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</si>
  <si>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</si>
  <si>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</si>
  <si>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</si>
  <si>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</si>
  <si>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</si>
  <si>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</si>
  <si>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</si>
  <si>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</si>
  <si>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</si>
  <si>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</si>
  <si>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</si>
  <si>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</si>
  <si>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</si>
  <si>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</si>
  <si>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</si>
  <si>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</si>
  <si>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</si>
  <si>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</si>
  <si>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</si>
  <si>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</si>
  <si>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</si>
  <si>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</si>
  <si>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</si>
  <si>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</si>
  <si>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</si>
  <si>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</si>
  <si>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</si>
  <si>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</si>
  <si>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</si>
  <si>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</si>
  <si>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</si>
  <si>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</si>
  <si>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</si>
  <si>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</si>
  <si>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</si>
  <si>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</si>
  <si>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</si>
  <si>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</si>
  <si>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</si>
  <si>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</si>
  <si>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</si>
  <si>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</si>
  <si>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</si>
  <si>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</si>
  <si>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</si>
  <si>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</si>
  <si>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</si>
  <si>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</si>
  <si>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</si>
  <si>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</si>
  <si>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</si>
  <si>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</si>
  <si>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</si>
  <si>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</si>
  <si>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</si>
  <si>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</si>
  <si>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</si>
  <si>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</si>
  <si>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</si>
  <si>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</si>
  <si>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</si>
  <si>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</si>
  <si>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</si>
  <si>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</si>
  <si>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</si>
  <si>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</si>
  <si>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</si>
  <si>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</si>
  <si>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</si>
  <si>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</si>
  <si>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</si>
  <si>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</si>
  <si>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</si>
  <si>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</si>
  <si>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</si>
  <si>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</si>
  <si>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</si>
  <si>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</si>
  <si>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</si>
  <si>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</si>
  <si>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</si>
  <si>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</si>
  <si>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</si>
  <si>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</si>
  <si>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</si>
  <si>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</si>
  <si>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</si>
  <si>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</si>
  <si>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</si>
  <si>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</si>
  <si>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</si>
  <si>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</si>
  <si>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</si>
  <si>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</si>
  <si>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</si>
  <si>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</si>
  <si>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</si>
  <si>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</si>
  <si>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</si>
  <si>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</si>
  <si>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</si>
  <si>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</si>
  <si>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</si>
  <si>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</si>
  <si>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</si>
  <si>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</si>
  <si>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</si>
  <si>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</si>
  <si>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</si>
  <si>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</si>
  <si>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</si>
  <si>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</si>
  <si>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</si>
  <si>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</si>
  <si>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</si>
  <si>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</si>
  <si>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</si>
  <si>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</si>
  <si>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</si>
  <si>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</si>
  <si>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</si>
  <si>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</si>
  <si>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</si>
  <si>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</si>
  <si>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</si>
  <si>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</si>
  <si>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</si>
  <si>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</si>
  <si>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</si>
  <si>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</si>
  <si>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</si>
  <si>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</si>
  <si>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</si>
  <si>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</si>
  <si>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</si>
  <si>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</si>
  <si>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</si>
  <si>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</si>
  <si>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</si>
  <si>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</si>
  <si>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</si>
  <si>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</si>
  <si>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</si>
  <si>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</si>
  <si>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</si>
  <si>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</si>
  <si>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</si>
  <si>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</si>
  <si>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</si>
  <si>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</si>
  <si>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</si>
  <si>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</si>
  <si>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</si>
  <si>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</si>
  <si>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</si>
  <si>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</si>
  <si>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</si>
  <si>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</si>
  <si>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</si>
  <si>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</si>
  <si>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</si>
  <si>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</si>
  <si>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</si>
  <si>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</si>
  <si>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</si>
  <si>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</si>
  <si>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</si>
  <si>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</si>
  <si>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</si>
  <si>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</si>
  <si>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</si>
  <si>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</si>
  <si>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</si>
  <si>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</si>
  <si>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</si>
  <si>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</si>
  <si>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</si>
  <si>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</si>
  <si>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</si>
  <si>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</si>
  <si>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</si>
  <si>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</si>
  <si>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</si>
  <si>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</si>
  <si>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</si>
  <si>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</si>
  <si>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</si>
  <si>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</si>
  <si>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</si>
  <si>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</si>
  <si>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</si>
  <si>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</si>
  <si>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</si>
  <si>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</si>
  <si>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</si>
  <si>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</si>
  <si>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</si>
  <si>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</si>
  <si>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</si>
  <si>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</si>
  <si>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</si>
  <si>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</si>
  <si>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</si>
  <si>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</si>
  <si>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</si>
  <si>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</si>
  <si>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</si>
  <si>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</si>
  <si>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</si>
  <si>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</si>
  <si>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</si>
  <si>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</si>
  <si>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</si>
  <si>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</si>
  <si>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</si>
  <si>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</si>
  <si>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</si>
  <si>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</si>
  <si>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</si>
  <si>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</si>
  <si>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</si>
  <si>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</si>
  <si>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</si>
  <si>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</si>
  <si>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</si>
  <si>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</si>
  <si>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</si>
  <si>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</si>
  <si>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</si>
  <si>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</si>
  <si>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</si>
  <si>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</si>
  <si>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</si>
  <si>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</si>
  <si>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</si>
  <si>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</si>
  <si>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</si>
  <si>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</si>
  <si>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</si>
  <si>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</si>
  <si>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</si>
  <si>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</si>
  <si>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</si>
  <si>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</si>
  <si>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</si>
  <si>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</si>
  <si>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</si>
  <si>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</si>
  <si>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</si>
  <si>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</si>
  <si>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</si>
  <si>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</si>
  <si>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</si>
  <si>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</si>
  <si>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</si>
  <si>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</si>
  <si>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</si>
  <si>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</si>
  <si>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</si>
  <si>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</si>
  <si>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</si>
  <si>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</si>
  <si>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</si>
  <si>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</si>
  <si>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</si>
  <si>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</si>
  <si>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</si>
  <si>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</si>
  <si>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</si>
  <si>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</si>
  <si>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</si>
  <si>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</si>
  <si>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</si>
  <si>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</si>
  <si>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</si>
  <si>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</si>
  <si>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</si>
  <si>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</si>
  <si>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</si>
  <si>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</si>
  <si>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</si>
  <si>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</si>
  <si>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</si>
  <si>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</si>
  <si>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</si>
  <si>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</si>
  <si>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</si>
  <si>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</si>
  <si>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</si>
  <si>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</si>
  <si>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</si>
  <si>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</si>
  <si>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</si>
  <si>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</si>
  <si>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</si>
  <si>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</si>
  <si>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</si>
  <si>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</si>
  <si>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</si>
  <si>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</si>
  <si>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</si>
  <si>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</si>
  <si>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</si>
  <si>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</si>
  <si>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</si>
  <si>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</si>
  <si>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</si>
  <si>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</si>
  <si>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</si>
  <si>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</si>
  <si>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</si>
  <si>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</si>
  <si>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</si>
  <si>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</si>
  <si>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</si>
  <si>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</si>
  <si>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</si>
  <si>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</si>
  <si>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</si>
  <si>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</si>
  <si>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</si>
  <si>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</si>
  <si>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</si>
  <si>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</si>
  <si>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</si>
  <si>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</si>
  <si>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</si>
  <si>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</si>
  <si>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</si>
  <si>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</si>
  <si>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</si>
  <si>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</si>
  <si>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</si>
  <si>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</si>
  <si>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</si>
  <si>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</si>
  <si>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</si>
  <si>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</si>
  <si>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</si>
  <si>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</si>
  <si>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</si>
  <si>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</si>
  <si>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</si>
  <si>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</si>
  <si>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</si>
  <si>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</si>
  <si>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</si>
  <si>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</si>
  <si>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</si>
  <si>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</si>
  <si>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</si>
  <si>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</si>
  <si>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</si>
  <si>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</si>
  <si>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</si>
  <si>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</si>
  <si>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</si>
  <si>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</si>
  <si>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</si>
  <si>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</si>
  <si>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</si>
  <si>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</si>
  <si>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</si>
  <si>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</si>
  <si>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</si>
  <si>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</si>
  <si>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</si>
  <si>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</si>
  <si>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</si>
  <si>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</si>
  <si>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</si>
  <si>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</si>
  <si>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</si>
  <si>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</si>
  <si>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</si>
  <si>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</si>
  <si>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</si>
  <si>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</si>
  <si>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</si>
  <si>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</si>
  <si>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</si>
  <si>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</si>
  <si>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</si>
  <si>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</si>
  <si>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</si>
  <si>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</si>
  <si>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</si>
  <si>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</si>
  <si>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</si>
  <si>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</si>
  <si>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</si>
  <si>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</si>
  <si>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</si>
  <si>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</si>
  <si>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</si>
  <si>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</si>
  <si>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</si>
  <si>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</si>
  <si>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</si>
  <si>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</si>
  <si>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</si>
  <si>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</si>
  <si>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</si>
  <si>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</si>
  <si>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</si>
  <si>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</si>
  <si>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</si>
  <si>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</si>
  <si>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</si>
  <si>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</si>
  <si>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</si>
  <si>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</si>
  <si>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</si>
  <si>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</si>
  <si>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</si>
  <si>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</si>
  <si>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</si>
  <si>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</si>
  <si>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</si>
  <si>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</si>
  <si>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</si>
  <si>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</si>
  <si>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</si>
  <si>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</si>
  <si>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</si>
  <si>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</si>
  <si>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</si>
  <si>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</si>
  <si>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</si>
  <si>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</si>
  <si>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</si>
  <si>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</si>
  <si>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</si>
  <si>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</si>
  <si>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</si>
  <si>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</si>
  <si>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</si>
  <si>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</si>
  <si>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</si>
  <si>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</si>
  <si>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</si>
  <si>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</si>
  <si>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</si>
  <si>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</si>
  <si>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</si>
  <si>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</si>
  <si>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</si>
  <si>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</si>
  <si>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</si>
  <si>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</si>
  <si>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</si>
  <si>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</si>
  <si>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</si>
  <si>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</si>
  <si>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</si>
  <si>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</si>
  <si>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</si>
  <si>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</si>
  <si>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</si>
  <si>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</si>
  <si>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</si>
  <si>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</si>
  <si>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</si>
  <si>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</si>
  <si>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</si>
  <si>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</si>
  <si>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</si>
  <si>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</si>
  <si>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</si>
  <si>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</si>
  <si>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</si>
  <si>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</si>
  <si>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</si>
  <si>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</si>
  <si>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</si>
  <si>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</si>
  <si>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</si>
  <si>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</si>
  <si>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</si>
  <si>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</si>
  <si>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</si>
  <si>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</si>
  <si>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</si>
  <si>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</si>
  <si>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</si>
  <si>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</si>
  <si>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</si>
  <si>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</si>
  <si>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</si>
  <si>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</si>
  <si>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</si>
  <si>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</si>
  <si>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</si>
  <si>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</si>
  <si>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</si>
  <si>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</si>
  <si>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</si>
  <si>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</si>
  <si>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</si>
  <si>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</si>
  <si>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</si>
  <si>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</si>
  <si>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</si>
  <si>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</si>
  <si>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</si>
  <si>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</si>
  <si>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</si>
  <si>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</si>
  <si>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</si>
  <si>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</si>
  <si>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</si>
  <si>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</si>
  <si>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</si>
  <si>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</si>
  <si>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</si>
  <si>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</si>
  <si>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</si>
  <si>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</si>
  <si>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</si>
  <si>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</si>
  <si>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</si>
  <si>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</si>
  <si>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</si>
  <si>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</si>
  <si>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</si>
  <si>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</si>
  <si>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</si>
  <si>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</si>
  <si>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</si>
  <si>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</si>
  <si>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</si>
  <si>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</si>
  <si>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</si>
  <si>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</si>
  <si>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</si>
  <si>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</si>
  <si>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</si>
  <si>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</si>
  <si>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</si>
  <si>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</si>
  <si>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</si>
  <si>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</si>
  <si>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</si>
  <si>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</si>
  <si>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</si>
  <si>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</si>
  <si>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</si>
  <si>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</si>
  <si>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</si>
  <si>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</si>
  <si>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</si>
  <si>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</si>
  <si>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</si>
  <si>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</si>
  <si>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</si>
  <si>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</si>
  <si>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</si>
  <si>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</si>
  <si>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</si>
  <si>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</si>
  <si>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</si>
  <si>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</si>
  <si>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</si>
  <si>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</si>
  <si>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</si>
  <si>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</si>
  <si>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</si>
  <si>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</si>
  <si>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</si>
  <si>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</si>
  <si>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</si>
  <si>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</si>
  <si>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</si>
  <si>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</si>
  <si>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</si>
  <si>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</si>
  <si>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</si>
  <si>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</si>
  <si>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</si>
  <si>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</si>
  <si>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</si>
  <si>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</si>
  <si>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</si>
  <si>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</si>
  <si>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</si>
  <si>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</si>
  <si>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</si>
  <si>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</si>
  <si>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</si>
  <si>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</si>
  <si>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</si>
  <si>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</si>
  <si>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</si>
  <si>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</si>
  <si>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</si>
  <si>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</si>
  <si>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</si>
  <si>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</si>
  <si>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</si>
  <si>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</si>
  <si>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</si>
  <si>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</si>
  <si>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</si>
  <si>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</si>
  <si>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</si>
  <si>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</si>
  <si>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</si>
  <si>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</si>
  <si>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</si>
  <si>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</si>
  <si>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</si>
  <si>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</si>
  <si>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</si>
  <si>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</si>
  <si>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</si>
  <si>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</si>
  <si>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</si>
  <si>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</si>
  <si>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</si>
  <si>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</si>
  <si>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</si>
  <si>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</si>
  <si>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</si>
  <si>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</si>
  <si>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</si>
  <si>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</si>
  <si>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</si>
  <si>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</si>
  <si>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</si>
  <si>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</si>
  <si>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</si>
  <si>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</si>
  <si>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</si>
  <si>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</si>
  <si>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</si>
  <si>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</si>
  <si>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</si>
  <si>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</si>
  <si>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</si>
  <si>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</si>
  <si>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</si>
  <si>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</si>
  <si>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</si>
  <si>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</si>
  <si>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</si>
  <si>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</si>
  <si>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</si>
  <si>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</si>
  <si>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</si>
  <si>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</si>
  <si>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</si>
  <si>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</si>
  <si>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</si>
  <si>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</si>
  <si>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</si>
  <si>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</si>
  <si>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</si>
  <si>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</si>
  <si>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</si>
  <si>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</si>
  <si>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</si>
  <si>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</si>
  <si>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</si>
  <si>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</si>
  <si>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</si>
  <si>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</si>
  <si>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</si>
  <si>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</si>
  <si>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</si>
  <si>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</si>
  <si>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</si>
  <si>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</si>
  <si>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</si>
  <si>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</si>
  <si>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</si>
  <si>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</si>
  <si>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</si>
  <si>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</si>
  <si>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</si>
  <si>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</si>
  <si>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</si>
  <si>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</si>
  <si>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</si>
  <si>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</si>
  <si>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</si>
  <si>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</si>
  <si>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</si>
  <si>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</si>
  <si>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</si>
  <si>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</si>
  <si>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</si>
  <si>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</si>
  <si>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</si>
  <si>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</si>
  <si>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</si>
  <si>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</si>
  <si>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</si>
  <si>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</si>
  <si>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</si>
  <si>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</si>
  <si>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</si>
  <si>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</si>
  <si>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</si>
  <si>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</si>
  <si>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</si>
  <si>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</si>
  <si>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</si>
  <si>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</si>
  <si>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</si>
  <si>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</si>
  <si>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</si>
  <si>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</si>
  <si>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</si>
  <si>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</si>
  <si>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</si>
  <si>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</si>
  <si>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</si>
  <si>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</si>
  <si>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</si>
  <si>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</si>
  <si>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</si>
  <si>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</si>
  <si>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</si>
  <si>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</si>
  <si>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</si>
  <si>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</si>
  <si>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</si>
  <si>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</si>
  <si>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</si>
  <si>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</si>
  <si>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</si>
  <si>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</si>
  <si>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</si>
  <si>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</si>
  <si>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</si>
  <si>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</si>
  <si>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</si>
  <si>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</si>
  <si>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</si>
  <si>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</si>
  <si>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</si>
  <si>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</si>
  <si>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</si>
  <si>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</si>
  <si>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</si>
  <si>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</si>
  <si>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</si>
  <si>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</si>
  <si>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</si>
  <si>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</si>
  <si>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</si>
  <si>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</si>
  <si>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</si>
  <si>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</si>
  <si>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</si>
  <si>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</si>
  <si>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</si>
  <si>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</si>
  <si>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</si>
  <si>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</si>
  <si>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</si>
  <si>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</si>
  <si>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</si>
  <si>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</si>
  <si>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</si>
  <si>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</si>
  <si>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</si>
  <si>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</si>
  <si>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</si>
  <si>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</si>
  <si>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</si>
  <si>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</si>
  <si>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</si>
  <si>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</si>
  <si>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</si>
  <si>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</si>
  <si>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</si>
  <si>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</si>
  <si>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</si>
  <si>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</si>
  <si>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</si>
  <si>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</si>
  <si>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</si>
  <si>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</si>
  <si>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</si>
  <si>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</si>
  <si>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</si>
  <si>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</si>
  <si>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</si>
  <si>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</si>
  <si>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</si>
  <si>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</si>
  <si>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</si>
  <si>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</si>
  <si>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</si>
  <si>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</si>
  <si>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</si>
  <si>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</si>
  <si>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</si>
  <si>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</si>
  <si>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</si>
  <si>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</si>
  <si>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</si>
  <si>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</si>
  <si>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</si>
  <si>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</si>
  <si>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</si>
  <si>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</si>
  <si>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</si>
  <si>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</si>
  <si>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</si>
  <si>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</si>
  <si>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</si>
  <si>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</si>
  <si>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</si>
  <si>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</si>
  <si>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</si>
  <si>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</si>
  <si>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</si>
  <si>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</si>
  <si>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</si>
  <si>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</si>
  <si>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</si>
  <si>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</si>
  <si>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</si>
  <si>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</si>
  <si>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</si>
  <si>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</si>
  <si>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</si>
  <si>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</si>
  <si>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</si>
  <si>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</si>
  <si>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</si>
  <si>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</si>
  <si>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</si>
  <si>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</si>
  <si>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</si>
  <si>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</si>
  <si>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</si>
  <si>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</si>
  <si>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</si>
  <si>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</si>
  <si>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</si>
  <si>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</si>
  <si>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</si>
  <si>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</si>
  <si>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</si>
  <si>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</si>
  <si>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</si>
  <si>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</si>
  <si>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</si>
  <si>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</si>
  <si>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</si>
  <si>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</si>
  <si>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</si>
  <si>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</si>
  <si>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</si>
  <si>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</si>
  <si>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</si>
  <si>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</si>
  <si>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</si>
  <si>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</si>
  <si>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</si>
  <si>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</si>
  <si>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</si>
  <si>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</si>
  <si>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</si>
  <si>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</si>
  <si>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</si>
  <si>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</si>
  <si>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</si>
  <si>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</si>
  <si>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</si>
  <si>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</si>
  <si>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</si>
  <si>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</si>
  <si>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</si>
  <si>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</si>
  <si>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</si>
  <si>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</si>
  <si>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</si>
  <si>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</si>
  <si>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</si>
  <si>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</si>
  <si>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</si>
  <si>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</si>
  <si>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</si>
  <si>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</si>
  <si>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</si>
  <si>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</si>
  <si>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</si>
  <si>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</si>
  <si>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</si>
  <si>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</si>
  <si>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</si>
  <si>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</si>
  <si>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</si>
  <si>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</si>
  <si>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</si>
  <si>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</si>
  <si>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</si>
  <si>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</si>
  <si>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</si>
  <si>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</si>
  <si>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</si>
  <si>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</si>
  <si>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</si>
  <si>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</si>
  <si>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</si>
  <si>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</si>
  <si>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</si>
  <si>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</si>
  <si>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</si>
  <si>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</si>
  <si>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</si>
  <si>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</si>
  <si>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</si>
  <si>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</si>
  <si>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</si>
  <si>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</si>
  <si>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</si>
  <si>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</si>
  <si>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</si>
  <si>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</si>
  <si>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</si>
  <si>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</si>
  <si>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</si>
  <si>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</si>
  <si>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</si>
  <si>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</si>
  <si>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</si>
  <si>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</si>
  <si>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</si>
  <si>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</si>
  <si>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</si>
  <si>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</si>
  <si>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</si>
  <si>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</si>
  <si>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</si>
  <si>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</si>
  <si>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</si>
  <si>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</si>
  <si>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</si>
  <si>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</si>
  <si>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</si>
  <si>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</si>
  <si>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</si>
  <si>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</si>
  <si>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</si>
  <si>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</si>
  <si>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</si>
  <si>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</si>
  <si>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</si>
  <si>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</si>
  <si>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</si>
  <si>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</si>
  <si>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</si>
  <si>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</si>
  <si>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</si>
  <si>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</si>
  <si>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</si>
  <si>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</si>
  <si>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</si>
  <si>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</si>
  <si>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</si>
  <si>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</si>
  <si>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</si>
  <si>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</si>
  <si>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</si>
  <si>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</si>
  <si>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</si>
  <si>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</si>
  <si>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</si>
  <si>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</si>
  <si>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</si>
  <si>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</si>
  <si>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</si>
  <si>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</si>
  <si>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</si>
  <si>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</si>
  <si>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</si>
  <si>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</si>
  <si>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</si>
  <si>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</si>
  <si>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</si>
  <si>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</si>
  <si>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</si>
  <si>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</si>
  <si>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</si>
  <si>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</si>
  <si>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</si>
  <si>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</si>
  <si>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</si>
  <si>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</si>
  <si>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</si>
  <si>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</si>
  <si>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</si>
  <si>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</si>
  <si>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</si>
  <si>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</si>
  <si>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</si>
  <si>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</si>
  <si>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</si>
  <si>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</si>
  <si>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</si>
  <si>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</si>
  <si>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</si>
  <si>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</si>
  <si>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</si>
  <si>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</si>
  <si>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</si>
  <si>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</si>
  <si>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</si>
  <si>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</si>
  <si>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</si>
  <si>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</si>
  <si>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</si>
  <si>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</si>
  <si>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</si>
  <si>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</si>
  <si>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</si>
  <si>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</si>
  <si>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</si>
  <si>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</si>
  <si>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</si>
  <si>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</si>
  <si>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</si>
  <si>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</si>
  <si>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</si>
  <si>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</si>
  <si>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</si>
  <si>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</si>
  <si>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</si>
  <si>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</si>
  <si>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</si>
  <si>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</si>
  <si>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</si>
  <si>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</si>
  <si>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</si>
  <si>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</si>
  <si>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</si>
  <si>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</si>
  <si>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</si>
  <si>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</si>
  <si>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</si>
  <si>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</si>
  <si>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</si>
  <si>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</si>
  <si>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</si>
  <si>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</si>
  <si>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</si>
  <si>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</si>
  <si>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</si>
  <si>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</si>
  <si>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</si>
  <si>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</si>
  <si>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</si>
  <si>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</si>
  <si>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</si>
  <si>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</si>
  <si>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</si>
  <si>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</si>
  <si>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</si>
  <si>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</si>
  <si>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</si>
  <si>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</si>
  <si>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</si>
  <si>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</si>
  <si>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</si>
  <si>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</si>
  <si>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</si>
  <si>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</si>
  <si>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</si>
  <si>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</si>
  <si>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</si>
  <si>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</si>
  <si>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</si>
  <si>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</si>
  <si>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</si>
  <si>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</si>
  <si>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</si>
  <si>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</si>
  <si>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</si>
  <si>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</si>
  <si>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</si>
  <si>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</si>
  <si>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</si>
  <si>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</si>
  <si>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</si>
  <si>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</si>
  <si>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</si>
  <si>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</si>
  <si>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</si>
  <si>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</si>
  <si>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</si>
  <si>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</si>
  <si>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</si>
  <si>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</si>
  <si>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</si>
  <si>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</si>
  <si>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</si>
  <si>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</si>
  <si>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</si>
  <si>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</si>
  <si>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</si>
  <si>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</si>
  <si>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</si>
  <si>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</si>
  <si>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</si>
  <si>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</si>
  <si>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</si>
  <si>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</si>
  <si>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</si>
  <si>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</si>
  <si>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</si>
  <si>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</si>
  <si>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</si>
  <si>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</si>
  <si>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</si>
  <si>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</si>
  <si>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</si>
  <si>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</si>
  <si>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</si>
  <si>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</si>
  <si>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</si>
  <si>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</si>
  <si>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</si>
  <si>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</si>
  <si>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</si>
  <si>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</si>
  <si>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</si>
  <si>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</si>
  <si>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</si>
  <si>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</si>
  <si>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</si>
  <si>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</si>
  <si>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</si>
  <si>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</si>
  <si>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</si>
  <si>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</si>
  <si>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</si>
  <si>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</si>
  <si>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</si>
  <si>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</si>
  <si>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</si>
  <si>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</si>
  <si>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</si>
  <si>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</si>
  <si>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</si>
  <si>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</si>
  <si>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</si>
  <si>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</si>
  <si>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</si>
  <si>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</si>
  <si>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</si>
  <si>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</si>
  <si>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</si>
  <si>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</si>
  <si>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</si>
  <si>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</si>
  <si>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</si>
  <si>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</si>
  <si>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</si>
  <si>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</si>
  <si>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</si>
  <si>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</si>
  <si>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</si>
  <si>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</si>
  <si>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</si>
  <si>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</si>
  <si>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</si>
  <si>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</si>
  <si>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</si>
  <si>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</si>
  <si>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</si>
  <si>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</si>
  <si>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</si>
  <si>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</si>
  <si>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</si>
  <si>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</si>
  <si>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</si>
  <si>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</si>
  <si>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</si>
  <si>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</si>
  <si>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</si>
  <si>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</si>
  <si>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</si>
  <si>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</si>
  <si>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</si>
  <si>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</si>
  <si>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</si>
  <si>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</si>
  <si>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</si>
  <si>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</si>
  <si>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</si>
  <si>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</si>
  <si>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</si>
  <si>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</si>
  <si>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</si>
  <si>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</si>
  <si>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</si>
  <si>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</si>
  <si>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</si>
  <si>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</si>
  <si>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</si>
  <si>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</si>
  <si>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</si>
  <si>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</si>
  <si>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</si>
  <si>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</si>
  <si>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</si>
  <si>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</si>
  <si>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</si>
  <si>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</si>
  <si>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</si>
  <si>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</si>
  <si>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</si>
  <si>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</si>
  <si>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</si>
  <si>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</si>
  <si>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</si>
  <si>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</si>
  <si>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</si>
  <si>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</si>
  <si>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</si>
  <si>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</si>
  <si>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</si>
  <si>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</si>
  <si>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</si>
  <si>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</si>
  <si>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</si>
  <si>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</si>
  <si>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</si>
  <si>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</si>
  <si>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</si>
  <si>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</si>
  <si>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</si>
  <si>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</si>
  <si>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</si>
  <si>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</si>
  <si>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</si>
  <si>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</si>
  <si>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</si>
  <si>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</si>
  <si>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</si>
  <si>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</si>
  <si>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</si>
  <si>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</si>
  <si>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</si>
  <si>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</si>
  <si>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</si>
  <si>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</si>
  <si>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</si>
  <si>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</si>
  <si>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</si>
  <si>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</si>
  <si>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</si>
  <si>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</si>
  <si>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</si>
  <si>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</si>
  <si>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</si>
  <si>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</si>
  <si>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</si>
  <si>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</si>
  <si>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</si>
  <si>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</si>
  <si>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</si>
  <si>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</si>
  <si>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</si>
  <si>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</si>
  <si>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</si>
  <si>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</si>
  <si>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</si>
  <si>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</si>
  <si>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</si>
  <si>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</si>
  <si>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</si>
  <si>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</si>
  <si>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</si>
  <si>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</si>
  <si>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</si>
  <si>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</si>
  <si>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</si>
  <si>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</si>
  <si>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</si>
  <si>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</si>
  <si>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</si>
  <si>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</si>
  <si>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</si>
  <si>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</si>
  <si>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</si>
  <si>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</si>
  <si>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</si>
  <si>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</si>
  <si>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</si>
  <si>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</si>
  <si>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</si>
  <si>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</si>
  <si>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</si>
  <si>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</si>
  <si>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</si>
  <si>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</si>
  <si>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</si>
  <si>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</si>
  <si>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</si>
  <si>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</si>
  <si>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</si>
  <si>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</si>
  <si>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</si>
  <si>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</si>
  <si>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</si>
  <si>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</si>
  <si>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</si>
  <si>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</si>
  <si>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</si>
  <si>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</si>
  <si>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</si>
  <si>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</si>
  <si>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</si>
  <si>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</si>
  <si>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</si>
  <si>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</si>
  <si>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</si>
  <si>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</si>
  <si>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</si>
  <si>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</si>
  <si>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</si>
  <si>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</si>
  <si>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</si>
  <si>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</si>
  <si>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</si>
  <si>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</si>
  <si>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</si>
  <si>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</si>
  <si>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</si>
  <si>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</si>
  <si>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</si>
  <si>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</si>
  <si>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</si>
  <si>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</si>
  <si>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</si>
  <si>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</si>
  <si>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</si>
  <si>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</si>
  <si>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</si>
  <si>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</si>
  <si>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</si>
  <si>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</si>
  <si>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</si>
  <si>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</si>
  <si>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</si>
  <si>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</si>
  <si>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</si>
  <si>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</si>
  <si>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</si>
  <si>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</si>
  <si>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</si>
  <si>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</si>
  <si>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</si>
  <si>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</si>
  <si>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</si>
  <si>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</si>
  <si>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</si>
  <si>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</si>
  <si>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</si>
  <si>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</si>
  <si>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</si>
  <si>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</si>
  <si>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</si>
  <si>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</si>
  <si>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</si>
  <si>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</si>
  <si>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</si>
  <si>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</si>
  <si>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</si>
  <si>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</si>
  <si>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</si>
  <si>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</si>
  <si>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</si>
  <si>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</si>
  <si>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</si>
  <si>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</si>
  <si>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</si>
  <si>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</si>
  <si>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</si>
  <si>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</si>
  <si>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</si>
  <si>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</si>
  <si>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</si>
  <si>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</si>
  <si>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</si>
  <si>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</si>
  <si>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</si>
  <si>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</si>
  <si>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</si>
  <si>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</si>
  <si>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</si>
  <si>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</si>
  <si>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</si>
  <si>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</si>
  <si>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</si>
  <si>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</si>
  <si>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</si>
  <si>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</si>
  <si>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</si>
  <si>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</si>
  <si>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</si>
  <si>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</si>
  <si>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</si>
  <si>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</si>
  <si>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</si>
  <si>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</si>
  <si>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</si>
  <si>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</si>
  <si>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</si>
  <si>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</si>
  <si>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</si>
  <si>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</si>
  <si>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</si>
  <si>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</si>
  <si>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</si>
  <si>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</si>
  <si>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</si>
  <si>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</si>
  <si>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</si>
  <si>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</si>
  <si>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</si>
  <si>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</si>
  <si>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</si>
  <si>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</si>
  <si>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</si>
  <si>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</si>
  <si>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</si>
  <si>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</si>
  <si>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</si>
  <si>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</si>
  <si>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</si>
  <si>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</si>
  <si>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</si>
  <si>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</si>
  <si>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</si>
  <si>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</si>
  <si>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</si>
  <si>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</si>
  <si>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</si>
  <si>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</si>
  <si>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</si>
  <si>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</si>
  <si>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</si>
  <si>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</si>
  <si>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</si>
  <si>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</si>
  <si>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</si>
  <si>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</si>
  <si>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</si>
  <si>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</si>
  <si>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</si>
  <si>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</si>
  <si>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</si>
  <si>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</si>
  <si>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</si>
  <si>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</si>
  <si>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</si>
  <si>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</si>
  <si>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</si>
  <si>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</si>
  <si>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</si>
  <si>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</si>
  <si>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</si>
  <si>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</si>
  <si>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</si>
  <si>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</si>
  <si>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</si>
  <si>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</si>
  <si>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</si>
  <si>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</si>
  <si>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</si>
  <si>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</si>
  <si>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</si>
  <si>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</si>
  <si>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</si>
  <si>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</si>
  <si>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</si>
  <si>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</si>
  <si>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</si>
  <si>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</si>
  <si>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</si>
  <si>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</si>
  <si>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</si>
  <si>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</si>
  <si>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</si>
  <si>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</si>
  <si>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</si>
  <si>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</si>
  <si>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</si>
  <si>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</si>
  <si>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</si>
  <si>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</si>
  <si>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</si>
  <si>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</si>
  <si>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</si>
  <si>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</si>
  <si>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</si>
  <si>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</si>
  <si>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</si>
  <si>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</si>
  <si>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</si>
  <si>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</si>
  <si>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</si>
  <si>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</si>
  <si>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</si>
  <si>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</si>
  <si>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</si>
  <si>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</si>
  <si>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</si>
  <si>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</si>
  <si>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</si>
  <si>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</si>
  <si>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</si>
  <si>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</si>
  <si>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</si>
  <si>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</si>
  <si>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</si>
  <si>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</si>
  <si>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</si>
  <si>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</si>
  <si>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</si>
  <si>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</si>
  <si>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</si>
  <si>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</si>
  <si>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</si>
  <si>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</si>
  <si>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</si>
  <si>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</si>
  <si>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</si>
  <si>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</si>
  <si>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</si>
  <si>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</si>
  <si>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</si>
  <si>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</si>
  <si>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</si>
  <si>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</si>
  <si>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</si>
  <si>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</si>
  <si>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</si>
  <si>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</si>
  <si>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</si>
  <si>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</si>
  <si>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</si>
  <si>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</si>
  <si>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</si>
  <si>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</si>
  <si>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</si>
  <si>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</si>
  <si>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</si>
  <si>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</si>
  <si>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</si>
  <si>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</si>
  <si>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</si>
  <si>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</si>
  <si>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</si>
  <si>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</si>
  <si>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</si>
  <si>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</si>
  <si>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</si>
  <si>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</si>
  <si>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</si>
  <si>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</si>
  <si>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</si>
  <si>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</si>
  <si>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</si>
  <si>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</si>
  <si>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</si>
  <si>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</si>
  <si>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</si>
  <si>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</si>
  <si>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</si>
  <si>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</si>
  <si>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</si>
  <si>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</si>
  <si>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</si>
  <si>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</si>
  <si>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</si>
  <si>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</si>
  <si>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</si>
  <si>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</si>
  <si>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</si>
  <si>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</si>
  <si>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</si>
  <si>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</si>
  <si>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</si>
  <si>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</si>
  <si>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</si>
  <si>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</si>
  <si>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</si>
  <si>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</si>
  <si>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</si>
  <si>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</si>
  <si>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</si>
  <si>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</si>
  <si>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</si>
  <si>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</si>
  <si>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</si>
  <si>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</si>
  <si>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</si>
  <si>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</si>
  <si>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</si>
  <si>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</si>
  <si>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</si>
  <si>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</si>
  <si>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</si>
  <si>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</si>
  <si>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</si>
  <si>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</si>
  <si>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</si>
  <si>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</si>
  <si>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</si>
  <si>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</si>
  <si>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</si>
  <si>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</si>
  <si>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</si>
  <si>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</si>
  <si>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</si>
  <si>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</si>
  <si>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</si>
  <si>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</si>
  <si>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</si>
  <si>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</si>
  <si>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</si>
  <si>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</si>
  <si>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</si>
  <si>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</si>
  <si>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</si>
  <si>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</si>
  <si>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</si>
  <si>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</si>
  <si>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</si>
  <si>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</si>
  <si>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</si>
  <si>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</si>
  <si>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</si>
  <si>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</si>
  <si>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</si>
  <si>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</si>
  <si>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</si>
  <si>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</si>
  <si>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</si>
  <si>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</si>
  <si>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</si>
  <si>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</si>
  <si>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</si>
  <si>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</si>
  <si>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</si>
  <si>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</si>
  <si>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</si>
  <si>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</si>
  <si>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</si>
  <si>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</si>
  <si>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</si>
  <si>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</si>
  <si>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</si>
  <si>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</si>
  <si>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</si>
  <si>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</si>
  <si>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</si>
  <si>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</si>
  <si>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</si>
  <si>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</si>
  <si>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</si>
  <si>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</si>
  <si>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</si>
  <si>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</si>
  <si>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</si>
  <si>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</si>
  <si>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</si>
  <si>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</si>
  <si>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</si>
  <si>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</si>
  <si>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</si>
  <si>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</si>
  <si>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</si>
  <si>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</si>
  <si>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</si>
  <si>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</si>
  <si>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</si>
  <si>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</si>
  <si>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</si>
  <si>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</si>
  <si>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</si>
  <si>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</si>
  <si>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</si>
  <si>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</si>
  <si>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</si>
  <si>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</si>
  <si>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</si>
  <si>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</si>
  <si>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</si>
  <si>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</si>
  <si>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</si>
  <si>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</si>
  <si>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</si>
  <si>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</si>
  <si>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</si>
  <si>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</si>
  <si>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</si>
  <si>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</si>
  <si>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</si>
  <si>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</si>
  <si>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</si>
  <si>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</si>
  <si>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</si>
  <si>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</si>
  <si>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</si>
  <si>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</si>
  <si>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</si>
  <si>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</si>
  <si>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</si>
  <si>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</si>
  <si>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</si>
  <si>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</si>
  <si>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</si>
  <si>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</si>
  <si>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</si>
  <si>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</si>
  <si>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</si>
  <si>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</si>
  <si>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</si>
  <si>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</si>
  <si>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</si>
  <si>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</si>
  <si>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</si>
  <si>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</si>
  <si>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</si>
  <si>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</si>
  <si>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</si>
  <si>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</si>
  <si>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</si>
  <si>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</si>
  <si>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</si>
  <si>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</si>
  <si>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</si>
  <si>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</si>
  <si>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</si>
  <si>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</si>
  <si>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</si>
  <si>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</si>
  <si>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</si>
  <si>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</si>
  <si>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</si>
  <si>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</si>
  <si>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</si>
  <si>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</si>
  <si>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</si>
  <si>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</si>
  <si>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</si>
  <si>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</si>
  <si>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</si>
  <si>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</si>
  <si>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</si>
  <si>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</si>
  <si>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</si>
  <si>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</si>
  <si>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</si>
  <si>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</si>
  <si>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</si>
  <si>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</si>
  <si>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</si>
  <si>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</si>
  <si>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</si>
  <si>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</si>
  <si>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</si>
  <si>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</si>
  <si>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</si>
  <si>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</si>
  <si>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</si>
  <si>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</si>
  <si>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</si>
  <si>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</si>
  <si>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</si>
  <si>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</si>
  <si>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</si>
  <si>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</si>
  <si>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</si>
  <si>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</si>
  <si>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</si>
  <si>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</si>
  <si>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</si>
  <si>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</si>
  <si>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</si>
  <si>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</si>
  <si>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</si>
  <si>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</si>
  <si>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</si>
  <si>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</si>
  <si>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</si>
  <si>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</si>
  <si>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</si>
  <si>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</si>
  <si>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</si>
  <si>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</si>
  <si>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</si>
  <si>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</si>
  <si>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</si>
  <si>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</si>
  <si>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</si>
  <si>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</si>
  <si>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</si>
  <si>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</si>
  <si>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</si>
  <si>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</si>
  <si>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</si>
  <si>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</si>
  <si>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</si>
  <si>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</si>
  <si>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</si>
  <si>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</si>
  <si>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</si>
  <si>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</si>
  <si>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</si>
  <si>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</si>
  <si>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</si>
  <si>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</si>
  <si>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</si>
  <si>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</si>
  <si>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</si>
  <si>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</si>
  <si>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</si>
  <si>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</si>
  <si>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</si>
  <si>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</si>
  <si>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</si>
  <si>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</si>
  <si>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</si>
  <si>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</si>
  <si>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</si>
  <si>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</si>
  <si>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</si>
  <si>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</si>
  <si>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</si>
  <si>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</si>
  <si>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</si>
  <si>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</si>
  <si>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</si>
  <si>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</si>
  <si>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</si>
  <si>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</si>
  <si>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</si>
  <si>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</si>
  <si>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</si>
  <si>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</si>
  <si>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</si>
  <si>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</si>
  <si>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</si>
  <si>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</si>
  <si>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</si>
  <si>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</si>
  <si>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</si>
  <si>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</si>
  <si>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</si>
  <si>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</si>
  <si>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</si>
  <si>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</si>
  <si>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</si>
  <si>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</si>
  <si>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</si>
  <si>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</si>
  <si>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</si>
  <si>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</si>
  <si>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</si>
  <si>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</si>
  <si>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</si>
  <si>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</si>
  <si>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</si>
  <si>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</si>
  <si>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</si>
  <si>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</si>
  <si>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</si>
  <si>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</si>
  <si>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</si>
  <si>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</si>
  <si>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</si>
  <si>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</si>
  <si>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</si>
  <si>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</si>
  <si>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</si>
  <si>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</si>
  <si>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</si>
  <si>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</si>
  <si>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</si>
  <si>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</si>
  <si>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</si>
  <si>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</si>
  <si>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</si>
  <si>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</si>
  <si>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</si>
  <si>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</si>
  <si>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</si>
  <si>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</si>
  <si>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</si>
  <si>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</si>
  <si>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</si>
  <si>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</si>
  <si>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</si>
  <si>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</si>
  <si>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</si>
  <si>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</si>
  <si>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</si>
  <si>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</si>
  <si>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</si>
  <si>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</si>
  <si>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</si>
  <si>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</si>
  <si>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</si>
  <si>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</si>
  <si>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</si>
  <si>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</si>
  <si>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</si>
  <si>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</si>
  <si>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</si>
  <si>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</si>
  <si>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</si>
  <si>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</si>
  <si>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</si>
  <si>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</si>
  <si>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</si>
  <si>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</si>
  <si>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</si>
  <si>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</si>
  <si>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</si>
  <si>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</si>
  <si>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</si>
  <si>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</si>
  <si>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</si>
  <si>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</si>
  <si>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</si>
  <si>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</si>
  <si>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</si>
  <si>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</si>
  <si>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</si>
  <si>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</si>
  <si>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</si>
  <si>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</si>
  <si>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</si>
  <si>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</si>
  <si>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</si>
  <si>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</si>
  <si>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</si>
  <si>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</si>
  <si>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</si>
  <si>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</si>
  <si>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</si>
  <si>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</si>
  <si>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</si>
  <si>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</si>
  <si>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</si>
  <si>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</si>
  <si>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</si>
  <si>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</si>
  <si>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</si>
  <si>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</si>
  <si>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</si>
  <si>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</si>
  <si>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</si>
  <si>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</si>
  <si>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</si>
  <si>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</si>
  <si>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</si>
  <si>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</si>
  <si>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</si>
  <si>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</si>
  <si>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</si>
  <si>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</si>
  <si>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</si>
  <si>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</si>
  <si>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</si>
  <si>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</si>
  <si>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</si>
  <si>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</si>
  <si>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</si>
  <si>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</si>
  <si>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</si>
  <si>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</si>
  <si>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</si>
  <si>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</si>
  <si>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</si>
  <si>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</si>
  <si>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</si>
  <si>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</si>
  <si>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</si>
  <si>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</si>
  <si>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</si>
  <si>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</si>
  <si>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</si>
  <si>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</si>
  <si>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</si>
  <si>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</si>
  <si>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</si>
  <si>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</si>
  <si>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</si>
  <si>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</si>
  <si>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</si>
  <si>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</si>
  <si>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</si>
  <si>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</si>
  <si>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</si>
  <si>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</si>
  <si>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</si>
  <si>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</si>
  <si>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</si>
  <si>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</si>
  <si>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</si>
  <si>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</si>
  <si>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</si>
  <si>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</si>
  <si>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</si>
  <si>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</si>
  <si>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</si>
  <si>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</si>
  <si>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</si>
  <si>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</si>
  <si>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</si>
  <si>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</si>
  <si>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</si>
  <si>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</si>
  <si>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</si>
  <si>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</si>
  <si>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</si>
  <si>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</si>
  <si>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</si>
  <si>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</si>
  <si>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</si>
  <si>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</si>
  <si>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</si>
  <si>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</si>
  <si>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</si>
  <si>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</si>
  <si>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</si>
  <si>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</si>
  <si>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</si>
  <si>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</si>
  <si>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</si>
  <si>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</si>
  <si>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</si>
  <si>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</si>
  <si>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</si>
  <si>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</si>
  <si>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</si>
  <si>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</si>
  <si>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</si>
  <si>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</si>
  <si>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</si>
  <si>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</si>
  <si>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</si>
  <si>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</si>
  <si>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</si>
  <si>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</si>
  <si>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</si>
  <si>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</si>
  <si>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</si>
  <si>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</si>
  <si>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</si>
  <si>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</si>
  <si>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</si>
  <si>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</si>
  <si>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</si>
  <si>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</si>
  <si>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</si>
  <si>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</si>
  <si>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</si>
  <si>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</si>
  <si>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</si>
  <si>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</si>
  <si>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</si>
  <si>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</si>
  <si>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</si>
  <si>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</si>
  <si>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</si>
  <si>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</si>
  <si>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</si>
  <si>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</si>
  <si>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</si>
  <si>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</si>
  <si>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</si>
  <si>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</si>
  <si>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</si>
  <si>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</si>
  <si>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</si>
  <si>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</si>
  <si>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</si>
  <si>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</si>
  <si>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</si>
  <si>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</si>
  <si>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</si>
  <si>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</si>
  <si>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</si>
  <si>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</si>
  <si>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</si>
  <si>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</si>
  <si>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</si>
  <si>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</si>
  <si>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</si>
  <si>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</si>
  <si>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</si>
  <si>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</si>
  <si>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</si>
  <si>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</si>
  <si>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</si>
  <si>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</si>
  <si>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</si>
  <si>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</si>
  <si>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</si>
  <si>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</si>
  <si>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</si>
  <si>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</si>
  <si>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</si>
  <si>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</si>
  <si>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</si>
  <si>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</si>
  <si>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</si>
  <si>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</si>
  <si>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</si>
  <si>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</si>
  <si>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</si>
  <si>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</si>
  <si>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</si>
  <si>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</si>
  <si>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</si>
  <si>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</si>
  <si>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</si>
  <si>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</si>
  <si>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</si>
  <si>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</si>
  <si>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</si>
  <si>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</si>
  <si>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</si>
  <si>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</si>
  <si>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</si>
  <si>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</si>
  <si>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</si>
  <si>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</si>
  <si>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</si>
  <si>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</si>
  <si>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</si>
  <si>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</si>
  <si>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</si>
  <si>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</si>
  <si>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</si>
  <si>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</si>
  <si>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</si>
  <si>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</si>
  <si>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</si>
  <si>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</si>
  <si>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</si>
  <si>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</si>
  <si>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</si>
  <si>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</si>
  <si>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</si>
  <si>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</si>
  <si>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</si>
  <si>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</si>
  <si>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</si>
  <si>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</si>
  <si>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</si>
  <si>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</si>
  <si>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</si>
  <si>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</si>
  <si>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</si>
  <si>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</si>
  <si>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</si>
  <si>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</si>
  <si>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</si>
  <si>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</si>
  <si>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</si>
  <si>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</si>
  <si>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</si>
  <si>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</si>
  <si>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</si>
  <si>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</si>
  <si>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</si>
  <si>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</si>
  <si>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</si>
  <si>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</si>
  <si>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</si>
  <si>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</si>
  <si>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</si>
  <si>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</si>
  <si>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</si>
  <si>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</si>
  <si>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</si>
  <si>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</si>
  <si>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</si>
  <si>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</si>
  <si>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</si>
  <si>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</si>
  <si>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</si>
  <si>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</si>
  <si>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</si>
  <si>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</si>
  <si>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</si>
  <si>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</si>
  <si>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</si>
  <si>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</si>
  <si>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</si>
  <si>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</si>
  <si>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</si>
  <si>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</si>
  <si>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</si>
  <si>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</si>
  <si>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</si>
  <si>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</si>
  <si>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</si>
  <si>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</si>
  <si>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</si>
  <si>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</si>
  <si>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</si>
  <si>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</si>
  <si>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</si>
  <si>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</si>
  <si>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</si>
  <si>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</si>
  <si>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</si>
  <si>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</si>
  <si>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</si>
  <si>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</si>
  <si>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</si>
  <si>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</si>
  <si>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</si>
  <si>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</si>
  <si>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</si>
  <si>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</si>
  <si>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</si>
  <si>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</si>
  <si>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</si>
  <si>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</si>
  <si>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</si>
  <si>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</si>
  <si>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</si>
  <si>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</si>
  <si>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</si>
  <si>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</si>
  <si>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</si>
  <si>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</si>
  <si>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</si>
  <si>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</si>
  <si>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</si>
  <si>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</si>
  <si>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</si>
  <si>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</si>
  <si>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</si>
  <si>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</si>
  <si>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</si>
  <si>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</si>
  <si>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</si>
  <si>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</si>
  <si>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</si>
  <si>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</si>
  <si>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</si>
  <si>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</si>
  <si>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</si>
  <si>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</si>
  <si>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</si>
  <si>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</si>
  <si>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</si>
  <si>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</si>
  <si>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</si>
  <si>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</si>
  <si>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</si>
  <si>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</si>
  <si>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</si>
  <si>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</si>
  <si>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</si>
  <si>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</si>
  <si>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</si>
  <si>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</si>
  <si>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</si>
  <si>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</si>
  <si>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</si>
  <si>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</si>
  <si>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</si>
  <si>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</si>
  <si>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</si>
  <si>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</si>
  <si>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</si>
  <si>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</si>
  <si>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</si>
  <si>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</si>
  <si>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</si>
  <si>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</si>
  <si>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</si>
  <si>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</si>
  <si>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</si>
  <si>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</si>
  <si>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</si>
  <si>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</si>
  <si>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</si>
  <si>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</si>
  <si>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</si>
  <si>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</si>
  <si>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</si>
  <si>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</si>
  <si>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</si>
  <si>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</si>
  <si>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</si>
  <si>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</si>
  <si>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</si>
  <si>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</si>
  <si>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</si>
  <si>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</si>
  <si>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</si>
  <si>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</si>
  <si>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</si>
  <si>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</si>
  <si>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</si>
  <si>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</si>
  <si>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</si>
  <si>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</si>
  <si>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</si>
  <si>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</si>
  <si>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</si>
  <si>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</si>
  <si>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</si>
  <si>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</si>
  <si>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</si>
  <si>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</si>
  <si>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</si>
  <si>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</si>
  <si>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</si>
  <si>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</si>
  <si>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</si>
  <si>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</si>
  <si>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</si>
  <si>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</si>
  <si>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</si>
  <si>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</si>
  <si>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</si>
  <si>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</si>
  <si>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</si>
  <si>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</si>
  <si>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</si>
  <si>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</si>
  <si>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</si>
  <si>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</si>
  <si>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</si>
  <si>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</si>
  <si>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</si>
  <si>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</si>
  <si>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</si>
  <si>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</si>
  <si>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</si>
  <si>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</si>
  <si>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</si>
  <si>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</si>
  <si>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</si>
  <si>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</si>
  <si>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</si>
  <si>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</si>
  <si>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</si>
  <si>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</si>
  <si>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</si>
  <si>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</si>
  <si>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</si>
  <si>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</si>
  <si>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</si>
  <si>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</si>
  <si>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</si>
  <si>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</si>
  <si>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</si>
  <si>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</si>
  <si>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</si>
  <si>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</si>
  <si>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</si>
  <si>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</si>
  <si>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</si>
  <si>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</si>
  <si>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</si>
  <si>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</si>
  <si>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</si>
  <si>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</si>
  <si>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</si>
  <si>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</si>
  <si>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</si>
  <si>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</si>
  <si>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</si>
  <si>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</si>
  <si>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</si>
  <si>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</si>
  <si>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</si>
  <si>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</si>
  <si>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</si>
  <si>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</si>
  <si>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</si>
  <si>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</si>
  <si>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</si>
  <si>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</si>
  <si>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</si>
  <si>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</si>
  <si>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</si>
  <si>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</si>
  <si>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</si>
  <si>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</si>
  <si>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</si>
  <si>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</si>
  <si>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</si>
  <si>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</si>
  <si>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</si>
  <si>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</si>
  <si>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</si>
  <si>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</si>
  <si>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</si>
  <si>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</si>
  <si>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</si>
  <si>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</si>
  <si>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</si>
  <si>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</si>
  <si>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</si>
  <si>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</si>
  <si>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</si>
  <si>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</si>
  <si>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</si>
  <si>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</si>
  <si>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</si>
  <si>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</si>
  <si>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</si>
  <si>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</si>
  <si>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</si>
  <si>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</si>
  <si>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</si>
  <si>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</si>
  <si>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</si>
  <si>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</si>
  <si>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</si>
  <si>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</si>
  <si>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</si>
  <si>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</si>
  <si>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</si>
  <si>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</si>
  <si>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</si>
  <si>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</si>
  <si>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</si>
  <si>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</si>
  <si>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</si>
  <si>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</si>
  <si>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</si>
  <si>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</si>
  <si>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</si>
  <si>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</si>
  <si>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</si>
  <si>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</si>
  <si>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</si>
  <si>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</si>
  <si>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</si>
  <si>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</si>
  <si>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</si>
  <si>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</si>
  <si>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</si>
  <si>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</si>
  <si>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</si>
  <si>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</si>
  <si>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</si>
  <si>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</si>
  <si>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</si>
  <si>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</si>
  <si>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</si>
  <si>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</si>
  <si>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</si>
  <si>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</si>
  <si>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</si>
  <si>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</si>
  <si>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</si>
  <si>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</si>
  <si>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</si>
  <si>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</si>
  <si>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</si>
  <si>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</si>
  <si>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</si>
  <si>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</si>
  <si>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</si>
  <si>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</si>
  <si>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</si>
  <si>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</si>
  <si>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</si>
  <si>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</si>
  <si>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</si>
  <si>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</si>
  <si>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</si>
  <si>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</si>
  <si>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</si>
  <si>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</si>
  <si>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</si>
  <si>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</si>
  <si>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</si>
  <si>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</si>
  <si>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</si>
  <si>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</si>
  <si>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</si>
  <si>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</si>
  <si>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</si>
  <si>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</si>
  <si>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</si>
  <si>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</si>
  <si>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</si>
  <si>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</si>
  <si>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</si>
  <si>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</si>
  <si>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</si>
  <si>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</si>
  <si>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</si>
  <si>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</si>
  <si>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</si>
  <si>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</si>
  <si>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</si>
  <si>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</si>
  <si>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</si>
  <si>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</si>
  <si>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</si>
  <si>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</si>
  <si>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</si>
  <si>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</si>
  <si>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</si>
  <si>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</si>
  <si>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</si>
  <si>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</si>
  <si>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</si>
  <si>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</si>
  <si>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</si>
  <si>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</si>
  <si>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</si>
  <si>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</si>
  <si>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</si>
  <si>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</si>
  <si>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</si>
  <si>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</si>
  <si>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</si>
  <si>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</si>
  <si>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</si>
  <si>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</si>
  <si>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</si>
  <si>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</si>
  <si>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</si>
  <si>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</si>
  <si>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</si>
  <si>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</si>
  <si>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</si>
  <si>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</si>
  <si>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</si>
  <si>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</si>
  <si>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</si>
  <si>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</si>
  <si>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</si>
  <si>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</si>
  <si>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</si>
  <si>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</si>
  <si>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</si>
  <si>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</si>
  <si>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</si>
  <si>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</si>
  <si>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</si>
  <si>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</si>
  <si>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</si>
  <si>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</si>
  <si>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</si>
  <si>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</si>
  <si>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</si>
  <si>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</si>
  <si>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</si>
  <si>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</si>
  <si>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</si>
  <si>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</si>
  <si>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</si>
  <si>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</si>
  <si>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</si>
  <si>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</si>
  <si>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</si>
  <si>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</si>
  <si>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</si>
  <si>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</si>
  <si>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</si>
  <si>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</si>
  <si>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</si>
  <si>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</si>
  <si>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</si>
  <si>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</si>
  <si>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</si>
  <si>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</si>
  <si>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</si>
  <si>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</si>
  <si>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</si>
  <si>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</si>
  <si>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</si>
  <si>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</si>
  <si>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</si>
  <si>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</si>
  <si>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</si>
  <si>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</si>
  <si>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</si>
  <si>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</si>
  <si>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</si>
  <si>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</si>
  <si>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</si>
  <si>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</si>
  <si>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</si>
  <si>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</si>
  <si>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</si>
  <si>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</si>
  <si>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</si>
  <si>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</si>
  <si>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</si>
  <si>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</si>
  <si>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</si>
  <si>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</si>
  <si>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</si>
  <si>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</si>
  <si>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</si>
  <si>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</si>
  <si>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</si>
  <si>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</si>
  <si>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</si>
  <si>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</si>
  <si>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</si>
  <si>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</si>
  <si>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</si>
  <si>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</si>
  <si>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</si>
  <si>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</si>
  <si>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</si>
  <si>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</si>
  <si>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</si>
  <si>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</si>
  <si>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</si>
  <si>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</si>
  <si>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</si>
  <si>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</si>
  <si>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</si>
  <si>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</si>
  <si>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</si>
  <si>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</si>
  <si>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</si>
  <si>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</si>
  <si>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</si>
  <si>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</si>
  <si>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</si>
  <si>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</si>
  <si>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</si>
  <si>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</si>
  <si>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</si>
  <si>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</si>
  <si>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</si>
  <si>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</si>
  <si>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</si>
  <si>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</si>
  <si>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</si>
  <si>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</si>
  <si>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</si>
  <si>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</si>
  <si>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</si>
  <si>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</si>
  <si>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</si>
  <si>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</si>
  <si>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</si>
  <si>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</si>
  <si>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</si>
  <si>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</si>
  <si>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</si>
  <si>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</si>
  <si>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</si>
  <si>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</si>
  <si>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</si>
  <si>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</si>
  <si>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</si>
  <si>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</si>
  <si>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</si>
  <si>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</si>
  <si>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</si>
  <si>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</si>
  <si>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</si>
  <si>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</si>
  <si>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</si>
  <si>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</si>
  <si>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</si>
  <si>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</si>
  <si>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</si>
  <si>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</si>
  <si>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</si>
  <si>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</si>
  <si>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</si>
  <si>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</si>
  <si>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</si>
  <si>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</si>
  <si>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</si>
  <si>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</si>
  <si>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</si>
  <si>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</si>
  <si>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</si>
  <si>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</si>
  <si>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</si>
  <si>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</si>
  <si>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</si>
  <si>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</si>
  <si>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</si>
  <si>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</si>
  <si>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</si>
  <si>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</si>
  <si>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</si>
  <si>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</si>
  <si>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</si>
  <si>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</si>
  <si>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</si>
  <si>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</si>
  <si>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</si>
  <si>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</si>
  <si>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</si>
  <si>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</si>
  <si>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</si>
  <si>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</si>
  <si>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</si>
  <si>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</si>
  <si>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</si>
  <si>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</si>
  <si>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</si>
  <si>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</si>
  <si>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</si>
  <si>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</si>
  <si>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</si>
  <si>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</si>
  <si>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</si>
  <si>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</si>
  <si>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</si>
  <si>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</si>
  <si>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</si>
  <si>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</si>
  <si>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</si>
  <si>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</si>
  <si>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</si>
  <si>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</si>
  <si>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</si>
  <si>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</si>
  <si>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</si>
  <si>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</si>
  <si>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</si>
  <si>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</si>
  <si>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</si>
  <si>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</si>
  <si>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</si>
  <si>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</si>
  <si>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</si>
  <si>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</si>
  <si>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</si>
  <si>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</si>
  <si>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</si>
  <si>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</si>
  <si>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</si>
  <si>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</si>
  <si>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</si>
  <si>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</si>
  <si>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</si>
  <si>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</si>
  <si>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</si>
  <si>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</si>
  <si>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</si>
  <si>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</si>
  <si>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</si>
  <si>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</si>
  <si>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</si>
  <si>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</si>
  <si>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</si>
  <si>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</si>
  <si>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</si>
  <si>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</si>
  <si>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</si>
  <si>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</si>
  <si>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</si>
  <si>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</si>
  <si>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</si>
  <si>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</si>
  <si>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</si>
  <si>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</si>
  <si>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</si>
  <si>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</si>
  <si>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</si>
  <si>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</si>
  <si>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</si>
  <si>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</si>
  <si>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</si>
  <si>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</si>
  <si>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</si>
  <si>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</si>
  <si>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</si>
  <si>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</si>
  <si>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</si>
  <si>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</si>
  <si>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</si>
  <si>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</si>
  <si>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</si>
  <si>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</si>
  <si>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</si>
  <si>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</si>
  <si>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</si>
  <si>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</si>
  <si>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</si>
  <si>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</si>
  <si>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</si>
  <si>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</si>
  <si>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</si>
  <si>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</si>
  <si>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</si>
  <si>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</si>
  <si>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</si>
  <si>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</si>
  <si>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</si>
  <si>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</si>
  <si>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</si>
  <si>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</si>
  <si>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</si>
  <si>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</si>
  <si>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</si>
  <si>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</si>
  <si>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</si>
  <si>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</si>
  <si>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</si>
  <si>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</si>
  <si>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</si>
  <si>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</si>
  <si>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</si>
  <si>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</si>
  <si>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</si>
  <si>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</si>
  <si>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</si>
  <si>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</si>
  <si>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</si>
  <si>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</si>
  <si>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</si>
  <si>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</si>
  <si>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</si>
  <si>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</si>
  <si>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</si>
  <si>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</si>
  <si>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</si>
  <si>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</si>
  <si>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</si>
  <si>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</si>
  <si>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</si>
  <si>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</si>
  <si>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</si>
  <si>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</si>
  <si>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</si>
  <si>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</si>
  <si>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</si>
  <si>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</si>
  <si>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</si>
  <si>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</si>
  <si>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</si>
  <si>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</si>
  <si>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</si>
  <si>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</si>
  <si>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</si>
  <si>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</si>
  <si>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</si>
  <si>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</si>
  <si>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</si>
  <si>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</si>
  <si>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</si>
  <si>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</si>
  <si>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</si>
  <si>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</si>
  <si>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</si>
  <si>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</si>
  <si>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</si>
  <si>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</si>
  <si>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</si>
  <si>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</si>
  <si>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</si>
  <si>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</si>
  <si>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</si>
  <si>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</si>
  <si>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</si>
  <si>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</si>
  <si>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</si>
  <si>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</si>
  <si>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</si>
  <si>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</si>
  <si>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</si>
  <si>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</si>
  <si>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</si>
  <si>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</si>
  <si>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</si>
  <si>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</si>
  <si>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</si>
  <si>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</si>
  <si>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</si>
  <si>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</si>
  <si>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</si>
  <si>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</si>
  <si>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</si>
  <si>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</si>
  <si>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</si>
  <si>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</si>
  <si>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</si>
  <si>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</si>
  <si>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</si>
  <si>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</si>
  <si>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</si>
  <si>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</si>
  <si>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</si>
  <si>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</si>
  <si>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</si>
  <si>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</si>
  <si>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</si>
  <si>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</si>
  <si>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</si>
  <si>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</si>
  <si>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</si>
  <si>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</si>
  <si>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</si>
  <si>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</si>
  <si>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</si>
  <si>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</si>
  <si>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</si>
  <si>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</si>
  <si>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</si>
  <si>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</si>
  <si>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</si>
  <si>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</si>
  <si>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</si>
  <si>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</si>
  <si>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</si>
  <si>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</si>
  <si>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</si>
  <si>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</si>
  <si>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</si>
  <si>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</si>
  <si>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</si>
  <si>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</si>
  <si>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</si>
  <si>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</si>
  <si>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</si>
  <si>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</si>
  <si>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</si>
  <si>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</si>
  <si>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</si>
  <si>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</si>
  <si>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</si>
  <si>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</si>
  <si>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</si>
  <si>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</si>
  <si>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</si>
  <si>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</si>
  <si>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</si>
  <si>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</si>
  <si>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</si>
  <si>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</si>
  <si>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</si>
  <si>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</si>
  <si>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</si>
  <si>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</si>
  <si>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</si>
  <si>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</si>
  <si>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</si>
  <si>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</si>
  <si>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</si>
  <si>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</si>
  <si>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</si>
  <si>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</si>
  <si>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</si>
  <si>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</si>
  <si>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</si>
  <si>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</si>
  <si>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</si>
  <si>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</si>
  <si>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</si>
  <si>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</si>
  <si>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</si>
  <si>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</si>
  <si>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</si>
  <si>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</si>
  <si>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</si>
  <si>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</si>
  <si>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</si>
  <si>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</si>
  <si>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</si>
  <si>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</si>
  <si>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</si>
  <si>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</si>
  <si>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</si>
  <si>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</si>
  <si>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</si>
  <si>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</si>
  <si>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</si>
  <si>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</si>
  <si>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</si>
  <si>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</si>
  <si>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</si>
  <si>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</si>
  <si>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</si>
  <si>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</si>
  <si>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</si>
  <si>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</si>
  <si>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</si>
  <si>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</si>
  <si>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</si>
  <si>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</si>
  <si>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</si>
  <si>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</si>
  <si>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</si>
  <si>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</si>
  <si>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</si>
  <si>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</si>
  <si>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</si>
  <si>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</si>
  <si>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</si>
  <si>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</si>
  <si>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</si>
  <si>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</si>
  <si>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</si>
  <si>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</si>
  <si>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</si>
  <si>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</si>
  <si>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</si>
  <si>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</si>
  <si>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</si>
  <si>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</si>
  <si>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</si>
  <si>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</si>
  <si>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</si>
  <si>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</si>
  <si>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</si>
  <si>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</si>
  <si>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</si>
  <si>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</si>
  <si>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</si>
  <si>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</si>
  <si>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</si>
  <si>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</si>
  <si>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</si>
  <si>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</si>
  <si>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</si>
  <si>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</si>
  <si>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</si>
  <si>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</si>
  <si>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</si>
  <si>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</si>
  <si>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</si>
  <si>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</si>
  <si>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</si>
  <si>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</si>
  <si>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</si>
  <si>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</si>
  <si>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</si>
  <si>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</si>
  <si>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</si>
  <si>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</si>
  <si>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</si>
  <si>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</si>
  <si>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</si>
  <si>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</si>
  <si>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</si>
  <si>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</si>
  <si>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</si>
  <si>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</si>
  <si>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</si>
  <si>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</si>
  <si>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</si>
  <si>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</si>
  <si>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</si>
  <si>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</si>
  <si>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</si>
  <si>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</si>
  <si>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</si>
  <si>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</si>
  <si>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</si>
  <si>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</si>
  <si>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</si>
  <si>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</si>
  <si>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</si>
  <si>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</si>
  <si>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</si>
  <si>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</si>
  <si>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</si>
  <si>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</si>
  <si>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</si>
  <si>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</si>
  <si>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</si>
  <si>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</si>
  <si>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</si>
  <si>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</si>
  <si>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</si>
  <si>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</si>
  <si>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</si>
  <si>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</si>
  <si>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</si>
  <si>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</si>
  <si>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</si>
  <si>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</si>
  <si>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</si>
  <si>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</si>
  <si>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</si>
  <si>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</si>
  <si>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</si>
  <si>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</si>
  <si>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</si>
  <si>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</si>
  <si>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</si>
  <si>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</si>
  <si>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</si>
  <si>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</si>
  <si>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</si>
  <si>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</si>
  <si>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</si>
  <si>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</si>
  <si>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</si>
  <si>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</si>
  <si>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</si>
  <si>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</si>
  <si>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</si>
  <si>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</si>
  <si>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</si>
  <si>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</si>
  <si>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</si>
  <si>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</si>
  <si>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</si>
  <si>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</si>
  <si>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</si>
  <si>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</si>
  <si>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</si>
  <si>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</si>
  <si>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</si>
  <si>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</si>
  <si>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</si>
  <si>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</si>
  <si>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</si>
  <si>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</si>
  <si>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</si>
  <si>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</si>
  <si>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</si>
  <si>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</si>
  <si>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</si>
  <si>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</si>
  <si>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</si>
  <si>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</si>
  <si>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</si>
  <si>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</si>
  <si>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</si>
  <si>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</si>
  <si>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</si>
  <si>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</si>
  <si>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</si>
  <si>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</si>
  <si>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</si>
  <si>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</si>
  <si>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</si>
  <si>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</si>
  <si>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</si>
  <si>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</si>
  <si>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</si>
  <si>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</si>
  <si>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</si>
  <si>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</si>
  <si>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</si>
  <si>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</si>
  <si>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</si>
  <si>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</si>
  <si>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</si>
  <si>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</si>
  <si>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</si>
  <si>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</si>
  <si>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</si>
  <si>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</si>
  <si>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</si>
  <si>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</si>
  <si>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</si>
  <si>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</si>
  <si>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</si>
  <si>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</si>
  <si>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</si>
  <si>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</si>
  <si>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</si>
  <si>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</si>
  <si>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</si>
  <si>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</si>
  <si>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</si>
  <si>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</si>
  <si>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</si>
  <si>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</si>
  <si>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</si>
  <si>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</si>
  <si>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</si>
  <si>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</si>
  <si>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</si>
  <si>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</si>
  <si>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</si>
  <si>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</si>
  <si>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</si>
  <si>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</si>
  <si>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</si>
  <si>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</si>
  <si>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</si>
  <si>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</si>
  <si>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</si>
  <si>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</si>
  <si>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</si>
  <si>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</si>
  <si>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</si>
  <si>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</si>
  <si>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</si>
  <si>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</si>
  <si>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</si>
  <si>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</si>
  <si>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</si>
  <si>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</si>
  <si>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</si>
  <si>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</si>
  <si>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</si>
  <si>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</si>
  <si>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</si>
  <si>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</si>
  <si>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</si>
  <si>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</si>
  <si>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</si>
  <si>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</si>
  <si>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</si>
  <si>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</si>
  <si>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</si>
  <si>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</si>
  <si>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</si>
  <si>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</si>
  <si>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</si>
  <si>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</si>
  <si>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</si>
  <si>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</si>
  <si>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</si>
  <si>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</si>
  <si>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</si>
  <si>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</si>
  <si>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</si>
  <si>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</si>
  <si>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</si>
  <si>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</si>
  <si>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</si>
  <si>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</si>
  <si>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</si>
  <si>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</si>
  <si>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</si>
  <si>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</si>
  <si>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</si>
  <si>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</si>
  <si>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</si>
  <si>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</si>
  <si>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</si>
  <si>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</si>
  <si>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</si>
  <si>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</si>
  <si>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</si>
  <si>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</si>
  <si>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</si>
  <si>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</si>
  <si>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</si>
  <si>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</si>
  <si>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</si>
  <si>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</si>
  <si>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</si>
  <si>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</si>
  <si>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</si>
  <si>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</si>
  <si>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</si>
  <si>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</si>
  <si>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</si>
  <si>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</si>
  <si>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</si>
  <si>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</si>
  <si>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</si>
  <si>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</si>
  <si>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</si>
  <si>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</si>
  <si>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</si>
  <si>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</si>
  <si>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</si>
  <si>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</si>
  <si>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</si>
  <si>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</si>
  <si>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</si>
  <si>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</si>
  <si>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</si>
  <si>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</si>
  <si>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</si>
  <si>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</si>
  <si>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</si>
  <si>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</si>
  <si>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</si>
  <si>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</si>
  <si>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</si>
  <si>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</si>
  <si>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</si>
  <si>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</si>
  <si>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</si>
  <si>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</si>
  <si>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</si>
  <si>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</si>
  <si>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</si>
  <si>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</si>
  <si>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</si>
  <si>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</si>
  <si>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</si>
  <si>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</si>
  <si>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</si>
  <si>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</si>
  <si>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</si>
  <si>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</si>
  <si>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</si>
  <si>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</si>
  <si>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</si>
  <si>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</si>
  <si>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</si>
  <si>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</si>
  <si>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</si>
  <si>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</si>
  <si>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</si>
  <si>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</si>
  <si>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</si>
  <si>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</si>
  <si>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</si>
  <si>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</si>
  <si>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</si>
  <si>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</si>
  <si>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</si>
  <si>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</si>
  <si>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</si>
  <si>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</si>
  <si>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</si>
  <si>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</si>
  <si>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</si>
  <si>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</si>
  <si>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</si>
  <si>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</si>
  <si>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</si>
  <si>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</si>
  <si>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</si>
  <si>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</si>
  <si>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</si>
  <si>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</si>
  <si>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</si>
  <si>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</si>
  <si>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</si>
  <si>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</si>
  <si>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</si>
  <si>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</si>
  <si>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</si>
  <si>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</si>
  <si>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</si>
  <si>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</si>
  <si>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</si>
  <si>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</si>
  <si>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</si>
  <si>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</si>
  <si>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</si>
  <si>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</si>
  <si>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</si>
  <si>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</si>
  <si>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</si>
  <si>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</si>
  <si>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</si>
  <si>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</si>
  <si>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</si>
  <si>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</si>
  <si>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</si>
  <si>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</si>
  <si>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</si>
  <si>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</si>
  <si>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</si>
  <si>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</si>
  <si>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</si>
  <si>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</si>
  <si>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</si>
  <si>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</si>
  <si>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</si>
  <si>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</si>
  <si>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</si>
  <si>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</si>
  <si>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</si>
  <si>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</si>
  <si>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</si>
  <si>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</si>
  <si>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</si>
  <si>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</si>
  <si>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</si>
  <si>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</si>
  <si>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</si>
  <si>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</si>
  <si>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</si>
  <si>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</si>
  <si>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</si>
  <si>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</si>
  <si>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</si>
  <si>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</si>
  <si>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</si>
  <si>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</si>
  <si>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</si>
  <si>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</si>
  <si>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</si>
  <si>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</si>
  <si>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</si>
  <si>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</si>
  <si>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</si>
  <si>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</si>
  <si>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</si>
  <si>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</si>
  <si>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</si>
  <si>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</si>
  <si>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</si>
  <si>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</si>
  <si>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</si>
  <si>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</si>
  <si>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</si>
  <si>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</si>
  <si>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</si>
  <si>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</si>
  <si>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</si>
  <si>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</si>
  <si>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</si>
  <si>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</si>
  <si>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</si>
  <si>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</si>
  <si>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</si>
  <si>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</si>
  <si>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</si>
  <si>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</si>
  <si>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</si>
  <si>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</si>
  <si>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</si>
  <si>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</si>
  <si>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</si>
  <si>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</si>
  <si>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</si>
  <si>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</si>
  <si>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</si>
  <si>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</si>
  <si>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</si>
  <si>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</si>
  <si>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</si>
  <si>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</si>
  <si>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</si>
  <si>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</si>
  <si>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</si>
  <si>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</si>
  <si>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</si>
  <si>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</si>
  <si>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</si>
  <si>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</si>
  <si>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</si>
  <si>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</si>
  <si>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</si>
  <si>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</si>
  <si>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</si>
  <si>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</si>
  <si>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</si>
  <si>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</si>
  <si>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</si>
  <si>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</si>
  <si>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</si>
  <si>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</si>
  <si>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</si>
  <si>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</si>
  <si>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</si>
  <si>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</si>
  <si>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</si>
  <si>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</si>
  <si>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</si>
  <si>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</si>
  <si>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</si>
  <si>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</si>
  <si>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</si>
  <si>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</si>
  <si>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</si>
  <si>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</si>
  <si>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</si>
  <si>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</si>
  <si>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</si>
  <si>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</si>
  <si>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</si>
  <si>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</si>
  <si>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</si>
  <si>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</si>
  <si>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</si>
  <si>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</si>
  <si>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</si>
  <si>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</si>
  <si>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</si>
  <si>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</si>
  <si>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</si>
  <si>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</si>
  <si>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</si>
  <si>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</si>
  <si>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</si>
  <si>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</si>
  <si>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</si>
  <si>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</si>
  <si>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</si>
  <si>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</si>
  <si>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</si>
  <si>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</si>
  <si>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</si>
  <si>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</si>
  <si>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</si>
  <si>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</si>
  <si>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</si>
  <si>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</si>
  <si>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</si>
  <si>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</si>
  <si>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</si>
  <si>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</si>
  <si>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</si>
  <si>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</si>
  <si>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</si>
  <si>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</si>
  <si>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</si>
  <si>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</si>
  <si>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</si>
  <si>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</si>
  <si>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</si>
  <si>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</si>
  <si>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</si>
  <si>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</si>
  <si>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</si>
  <si>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</si>
  <si>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</si>
  <si>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</si>
  <si>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</si>
  <si>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</si>
  <si>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</si>
  <si>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</si>
  <si>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</si>
  <si>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</si>
  <si>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</si>
  <si>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</si>
  <si>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</si>
  <si>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</si>
  <si>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</si>
  <si>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</si>
  <si>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</si>
  <si>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</si>
  <si>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</si>
  <si>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</si>
  <si>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</si>
  <si>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</si>
  <si>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</si>
  <si>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</si>
  <si>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</si>
  <si>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</si>
  <si>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</si>
  <si>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</si>
  <si>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</si>
  <si>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</si>
  <si>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</si>
  <si>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</si>
  <si>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</si>
  <si>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</si>
  <si>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</si>
  <si>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</si>
  <si>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</si>
  <si>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</si>
  <si>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</si>
  <si>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</si>
  <si>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</si>
  <si>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</si>
  <si>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</si>
  <si>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</si>
  <si>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</si>
  <si>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</si>
  <si>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</si>
  <si>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</si>
  <si>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</si>
  <si>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</si>
  <si>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</si>
  <si>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</si>
  <si>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</si>
  <si>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</si>
  <si>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</si>
  <si>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</si>
  <si>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</si>
  <si>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</si>
  <si>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</si>
  <si>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</si>
  <si>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</si>
  <si>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</si>
  <si>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</si>
  <si>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</si>
  <si>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</si>
  <si>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</si>
  <si>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</si>
  <si>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</si>
  <si>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</si>
  <si>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</si>
  <si>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</si>
  <si>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</si>
  <si>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</si>
  <si>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</si>
  <si>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</si>
  <si>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</si>
  <si>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</si>
  <si>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</si>
  <si>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</si>
  <si>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</si>
  <si>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</si>
  <si>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</si>
  <si>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</si>
  <si>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</si>
  <si>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</si>
  <si>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</si>
  <si>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</si>
  <si>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</si>
  <si>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</si>
  <si>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</si>
  <si>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</si>
  <si>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</si>
  <si>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</si>
  <si>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</si>
  <si>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</si>
  <si>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</si>
  <si>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</si>
  <si>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</si>
  <si>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</si>
  <si>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</si>
  <si>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</si>
  <si>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</si>
  <si>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</si>
  <si>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</si>
  <si>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</si>
  <si>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</si>
  <si>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</si>
  <si>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</si>
  <si>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</si>
  <si>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</si>
  <si>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</si>
  <si>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</si>
  <si>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</si>
  <si>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</si>
  <si>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</si>
  <si>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</si>
  <si>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</si>
  <si>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</si>
  <si>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</si>
  <si>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</si>
  <si>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</si>
  <si>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</si>
  <si>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</si>
  <si>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</si>
  <si>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</si>
  <si>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</si>
  <si>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</si>
  <si>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</si>
  <si>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</si>
  <si>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</si>
  <si>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</si>
  <si>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</si>
  <si>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</si>
  <si>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</si>
  <si>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</si>
  <si>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</si>
  <si>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</si>
  <si>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</si>
  <si>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</si>
  <si>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</si>
  <si>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</si>
  <si>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</si>
  <si>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</si>
  <si>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</si>
  <si>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</si>
  <si>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</si>
  <si>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</si>
  <si>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</si>
  <si>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</si>
  <si>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</si>
  <si>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</si>
  <si>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</si>
  <si>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</si>
  <si>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</si>
  <si>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</si>
  <si>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</si>
  <si>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</si>
  <si>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</si>
  <si>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</si>
  <si>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</si>
  <si>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</si>
  <si>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</si>
  <si>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</si>
  <si>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</si>
  <si>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</si>
  <si>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</si>
  <si>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</si>
  <si>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</si>
  <si>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</si>
  <si>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</si>
  <si>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</si>
  <si>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</si>
  <si>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</si>
  <si>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</si>
  <si>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</si>
  <si>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</si>
  <si>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</si>
  <si>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</si>
  <si>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</si>
  <si>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</si>
  <si>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</si>
  <si>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</si>
  <si>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</si>
  <si>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</si>
  <si>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</si>
  <si>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</si>
  <si>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</si>
  <si>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</si>
  <si>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</si>
  <si>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</si>
  <si>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</si>
  <si>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</si>
  <si>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</si>
  <si>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</si>
  <si>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</si>
  <si>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</si>
  <si>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</si>
  <si>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</si>
  <si>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</si>
  <si>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</si>
  <si>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</si>
  <si>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</si>
  <si>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</si>
  <si>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</si>
  <si>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</si>
  <si>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</si>
  <si>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</si>
  <si>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</si>
  <si>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</si>
  <si>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</si>
  <si>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</si>
  <si>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</si>
  <si>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</si>
  <si>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</si>
  <si>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</si>
  <si>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</si>
  <si>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</si>
  <si>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</si>
  <si>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</si>
  <si>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</si>
  <si>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</si>
  <si>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</si>
  <si>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</si>
  <si>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</si>
  <si>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</si>
  <si>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</si>
  <si>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</si>
  <si>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</si>
  <si>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</si>
  <si>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</si>
  <si>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</si>
  <si>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</si>
  <si>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</si>
  <si>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</si>
  <si>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</si>
  <si>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</si>
  <si>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</si>
  <si>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</si>
  <si>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</si>
  <si>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</si>
  <si>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</si>
  <si>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</si>
  <si>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</si>
  <si>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</si>
  <si>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</si>
  <si>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</si>
  <si>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</si>
  <si>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</si>
  <si>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</si>
  <si>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</si>
  <si>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</si>
  <si>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</si>
  <si>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</si>
  <si>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</si>
  <si>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</si>
  <si>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</si>
  <si>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</si>
  <si>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</si>
  <si>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</si>
  <si>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</si>
  <si>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</si>
  <si>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</si>
  <si>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</si>
  <si>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</si>
  <si>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</si>
  <si>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</si>
  <si>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</si>
  <si>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</si>
  <si>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</si>
  <si>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</si>
  <si>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</si>
  <si>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</si>
  <si>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</si>
  <si>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</si>
  <si>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</si>
  <si>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</si>
  <si>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</si>
  <si>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</si>
  <si>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</si>
  <si>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</si>
  <si>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</si>
  <si>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</si>
  <si>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</si>
  <si>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</si>
  <si>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</si>
  <si>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</si>
  <si>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</si>
  <si>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</si>
  <si>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</si>
  <si>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</si>
  <si>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</si>
  <si>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</si>
  <si>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</si>
  <si>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</si>
  <si>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</si>
  <si>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</si>
  <si>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</si>
  <si>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</si>
  <si>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</si>
  <si>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</si>
  <si>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</si>
  <si>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</si>
  <si>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</si>
  <si>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</si>
  <si>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</si>
  <si>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</si>
  <si>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</si>
  <si>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</si>
  <si>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</si>
  <si>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</si>
  <si>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</si>
  <si>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</si>
  <si>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</si>
  <si>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</si>
  <si>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</si>
  <si>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</si>
  <si>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</si>
  <si>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</si>
  <si>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</si>
  <si>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</si>
  <si>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</si>
  <si>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</si>
  <si>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</si>
  <si>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</si>
  <si>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</si>
  <si>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</si>
  <si>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</si>
  <si>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</si>
  <si>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</si>
  <si>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</si>
  <si>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</si>
  <si>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</si>
  <si>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</si>
  <si>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</si>
  <si>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</si>
  <si>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</si>
  <si>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</si>
  <si>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</si>
  <si>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</si>
  <si>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</si>
  <si>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</si>
  <si>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</si>
  <si>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</si>
  <si>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</si>
  <si>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</si>
  <si>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</si>
  <si>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</si>
  <si>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</si>
  <si>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</si>
  <si>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</si>
  <si>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</si>
  <si>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</si>
  <si>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</si>
  <si>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</si>
  <si>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</si>
  <si>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</si>
  <si>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</si>
  <si>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</si>
  <si>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</si>
  <si>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</si>
  <si>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</si>
  <si>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</si>
  <si>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</si>
  <si>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</si>
  <si>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</si>
  <si>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</si>
  <si>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</si>
  <si>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</si>
  <si>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</si>
  <si>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</si>
  <si>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</si>
  <si>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</si>
  <si>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</si>
  <si>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</si>
  <si>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</si>
  <si>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</si>
  <si>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</si>
  <si>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</si>
  <si>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</si>
  <si>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</si>
  <si>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</si>
  <si>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</si>
  <si>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</si>
  <si>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</si>
  <si>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</si>
  <si>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</si>
  <si>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</si>
  <si>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</si>
  <si>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</si>
  <si>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</si>
  <si>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</si>
  <si>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</si>
  <si>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</si>
  <si>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</si>
  <si>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</si>
  <si>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</si>
  <si>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</si>
  <si>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</si>
  <si>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</si>
  <si>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</si>
  <si>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</si>
  <si>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</si>
  <si>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</si>
  <si>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</si>
  <si>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</si>
  <si>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</si>
  <si>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</si>
  <si>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</si>
  <si>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</si>
  <si>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</si>
  <si>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</si>
  <si>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</si>
  <si>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</si>
  <si>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</si>
  <si>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</si>
  <si>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</si>
  <si>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</si>
  <si>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</si>
  <si>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</si>
  <si>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</si>
  <si>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</si>
  <si>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</si>
  <si>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</si>
  <si>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</si>
  <si>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</si>
  <si>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</si>
  <si>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</si>
  <si>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</si>
  <si>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</si>
  <si>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</si>
  <si>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</si>
  <si>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</si>
  <si>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</si>
  <si>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</si>
  <si>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</si>
  <si>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</si>
  <si>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</si>
  <si>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</si>
  <si>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</si>
  <si>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</si>
  <si>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</si>
  <si>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</si>
  <si>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</si>
  <si>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</si>
  <si>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</si>
  <si>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</si>
  <si>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</si>
  <si>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</si>
  <si>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</si>
  <si>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</si>
  <si>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</si>
  <si>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</si>
  <si>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</si>
  <si>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</si>
  <si>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</si>
  <si>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</si>
  <si>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</si>
  <si>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</si>
  <si>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</si>
  <si>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</si>
  <si>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</si>
  <si>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</si>
  <si>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</si>
  <si>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</si>
  <si>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</si>
  <si>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</si>
  <si>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</si>
  <si>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</si>
  <si>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</si>
  <si>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</si>
  <si>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</si>
  <si>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</si>
  <si>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</si>
  <si>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</si>
  <si>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</si>
  <si>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</si>
  <si>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</si>
  <si>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</si>
  <si>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</si>
  <si>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</si>
  <si>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</si>
  <si>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</si>
  <si>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</si>
  <si>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</si>
  <si>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</si>
  <si>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</si>
  <si>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</si>
  <si>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</si>
  <si>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</si>
  <si>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</si>
  <si>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</si>
  <si>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</si>
  <si>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</si>
  <si>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</si>
  <si>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</si>
  <si>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</si>
  <si>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</si>
  <si>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</si>
  <si>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</si>
  <si>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</si>
  <si>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</si>
  <si>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</si>
  <si>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</si>
  <si>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</si>
  <si>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</si>
  <si>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</si>
  <si>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</si>
  <si>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</si>
  <si>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</si>
  <si>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</si>
  <si>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</si>
  <si>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</si>
  <si>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</si>
  <si>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</si>
  <si>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</si>
  <si>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</si>
  <si>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</si>
  <si>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</si>
  <si>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</si>
  <si>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</si>
  <si>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</si>
  <si>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</si>
  <si>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</si>
  <si>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</si>
  <si>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</si>
  <si>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</si>
  <si>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</si>
  <si>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</si>
  <si>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</si>
  <si>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</si>
  <si>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</si>
  <si>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</si>
  <si>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</si>
  <si>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</si>
  <si>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</si>
  <si>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</si>
  <si>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</si>
  <si>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</si>
  <si>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</si>
  <si>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</si>
  <si>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</si>
  <si>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</si>
  <si>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</si>
  <si>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</si>
  <si>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</si>
  <si>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</si>
  <si>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</si>
  <si>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</si>
  <si>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</si>
  <si>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</si>
  <si>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</si>
  <si>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</si>
  <si>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</si>
  <si>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</si>
  <si>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</si>
  <si>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</si>
  <si>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</si>
  <si>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</si>
  <si>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</si>
  <si>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</si>
  <si>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</si>
  <si>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</si>
  <si>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</si>
  <si>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</si>
  <si>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</si>
  <si>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</si>
  <si>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</si>
  <si>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</si>
  <si>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</si>
  <si>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</si>
  <si>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</si>
  <si>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</si>
  <si>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</si>
  <si>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</si>
  <si>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</si>
  <si>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</si>
  <si>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</si>
  <si>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</si>
  <si>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</si>
  <si>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</si>
  <si>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</si>
  <si>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</si>
  <si>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</si>
  <si>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</si>
  <si>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</si>
  <si>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</si>
  <si>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</si>
  <si>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</si>
  <si>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</si>
  <si>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</si>
  <si>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</si>
  <si>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</si>
  <si>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</si>
  <si>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</si>
  <si>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</si>
  <si>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</si>
  <si>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</si>
  <si>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</si>
  <si>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</si>
  <si>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</si>
  <si>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</si>
  <si>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</si>
  <si>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</si>
  <si>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</si>
  <si>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</si>
  <si>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</si>
  <si>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</si>
  <si>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</si>
  <si>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</si>
  <si>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</si>
  <si>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</si>
  <si>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</si>
  <si>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</si>
  <si>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</si>
  <si>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</si>
  <si>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</si>
  <si>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</si>
  <si>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</si>
  <si>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</si>
  <si>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</si>
  <si>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</si>
  <si>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</si>
  <si>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</si>
  <si>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</si>
  <si>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</si>
  <si>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</si>
  <si>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</si>
  <si>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</si>
  <si>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</si>
  <si>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</si>
  <si>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</si>
  <si>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</si>
  <si>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</si>
  <si>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</si>
  <si>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</si>
  <si>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</si>
  <si>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</si>
  <si>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</si>
  <si>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</si>
  <si>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</si>
  <si>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</si>
  <si>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</si>
  <si>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</si>
  <si>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</si>
  <si>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</si>
  <si>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</si>
  <si>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</si>
  <si>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</si>
  <si>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</si>
  <si>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</si>
  <si>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</si>
  <si>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</si>
  <si>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</si>
  <si>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</si>
  <si>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</si>
  <si>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</si>
  <si>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</si>
  <si>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</si>
  <si>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</si>
  <si>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</si>
  <si>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</si>
  <si>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</si>
  <si>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</si>
  <si>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</si>
  <si>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</si>
  <si>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</si>
  <si>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</si>
  <si>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</si>
  <si>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</si>
  <si>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</si>
  <si>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</si>
  <si>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</si>
  <si>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</si>
  <si>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</si>
  <si>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</si>
  <si>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</si>
  <si>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</si>
  <si>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</si>
  <si>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</si>
  <si>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</si>
  <si>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</si>
  <si>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</si>
  <si>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</si>
  <si>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</si>
  <si>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</si>
  <si>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</si>
  <si>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</si>
  <si>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</si>
  <si>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</si>
  <si>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</si>
  <si>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</si>
  <si>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</si>
  <si>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</si>
  <si>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</si>
  <si>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</si>
  <si>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</si>
  <si>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</si>
  <si>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</si>
  <si>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</si>
  <si>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</si>
  <si>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</si>
  <si>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</si>
  <si>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</si>
  <si>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</si>
  <si>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</si>
  <si>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</si>
  <si>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</si>
  <si>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</si>
  <si>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</si>
  <si>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</si>
  <si>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</si>
  <si>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</si>
  <si>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</si>
  <si>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</si>
  <si>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</si>
  <si>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</si>
  <si>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</si>
  <si>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</si>
  <si>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</si>
  <si>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</si>
  <si>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</si>
  <si>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</si>
  <si>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</si>
  <si>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</si>
  <si>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</si>
  <si>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</si>
  <si>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</si>
  <si>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</si>
  <si>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</si>
  <si>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</si>
  <si>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</si>
  <si>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</si>
  <si>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</si>
  <si>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</si>
  <si>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</si>
  <si>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</si>
  <si>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</si>
  <si>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</si>
  <si>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</si>
  <si>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</si>
  <si>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</si>
  <si>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</si>
  <si>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</si>
  <si>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</si>
  <si>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</si>
  <si>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</si>
  <si>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</si>
  <si>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</si>
  <si>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</si>
  <si>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</si>
  <si>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</si>
  <si>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</si>
  <si>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</si>
  <si>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</si>
  <si>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</si>
  <si>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</si>
  <si>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</si>
  <si>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</si>
  <si>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</si>
  <si>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</si>
  <si>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</si>
  <si>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</si>
  <si>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</si>
  <si>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</si>
  <si>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</si>
  <si>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</si>
  <si>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</si>
  <si>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</si>
  <si>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</si>
  <si>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</si>
  <si>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</si>
  <si>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</si>
  <si>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</si>
  <si>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</si>
  <si>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</si>
  <si>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</si>
  <si>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</si>
  <si>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</si>
  <si>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</si>
  <si>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</si>
  <si>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</si>
  <si>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</si>
  <si>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</si>
  <si>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</si>
  <si>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</si>
  <si>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</si>
  <si>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</si>
  <si>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</si>
  <si>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</si>
  <si>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</si>
  <si>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</si>
  <si>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</si>
  <si>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</si>
  <si>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</si>
  <si>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</si>
  <si>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</si>
  <si>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</si>
  <si>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</si>
  <si>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</si>
  <si>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</si>
  <si>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</si>
  <si>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</si>
  <si>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</si>
  <si>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</si>
  <si>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</si>
  <si>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</si>
  <si>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</si>
  <si>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</si>
  <si>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</si>
  <si>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</si>
  <si>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</si>
  <si>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</si>
  <si>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</si>
  <si>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</si>
  <si>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</si>
  <si>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</si>
  <si>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</si>
  <si>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</si>
  <si>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</si>
  <si>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</si>
  <si>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</si>
  <si>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</si>
  <si>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</si>
  <si>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</si>
  <si>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</si>
  <si>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</si>
  <si>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</si>
  <si>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</si>
  <si>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</si>
  <si>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</si>
  <si>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</si>
  <si>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</si>
  <si>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</si>
  <si>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</si>
  <si>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</si>
  <si>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</si>
  <si>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</si>
  <si>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</si>
  <si>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</si>
  <si>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</si>
  <si>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</si>
  <si>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</si>
  <si>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</si>
  <si>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</si>
  <si>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</si>
  <si>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</si>
  <si>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</si>
  <si>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</si>
  <si>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</si>
  <si>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</si>
  <si>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</si>
  <si>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</si>
  <si>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</si>
  <si>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</si>
  <si>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</si>
  <si>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</si>
  <si>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</si>
  <si>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</si>
  <si>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</si>
  <si>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</si>
  <si>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</si>
  <si>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</si>
  <si>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</si>
  <si>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</si>
  <si>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</si>
  <si>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</si>
  <si>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</si>
  <si>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</si>
  <si>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</si>
  <si>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</si>
  <si>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</si>
  <si>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</si>
  <si>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</si>
  <si>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</si>
  <si>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</si>
  <si>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</si>
  <si>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</si>
  <si>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</si>
  <si>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</si>
  <si>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</si>
  <si>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</si>
  <si>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</si>
  <si>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</si>
  <si>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</si>
  <si>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</si>
  <si>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</si>
  <si>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</si>
  <si>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</si>
  <si>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</si>
  <si>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</si>
  <si>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</si>
  <si>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</si>
  <si>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</si>
  <si>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</si>
  <si>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</si>
  <si>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</si>
  <si>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</si>
  <si>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</si>
  <si>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</si>
  <si>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</si>
  <si>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</si>
  <si>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</si>
  <si>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</si>
  <si>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</si>
  <si>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</si>
  <si>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</si>
  <si>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</si>
  <si>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</si>
  <si>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</si>
  <si>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</si>
  <si>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</si>
  <si>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</si>
  <si>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</si>
  <si>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</si>
  <si>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</si>
  <si>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</si>
  <si>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</si>
  <si>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</si>
  <si>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</si>
  <si>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</si>
  <si>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</si>
  <si>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</si>
  <si>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</si>
  <si>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</si>
  <si>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</si>
  <si>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</si>
  <si>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</si>
  <si>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</si>
  <si>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</si>
  <si>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</si>
  <si>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</si>
  <si>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</si>
  <si>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</si>
  <si>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</si>
  <si>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</si>
  <si>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</si>
  <si>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</si>
  <si>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</si>
  <si>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</si>
  <si>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</si>
  <si>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</si>
  <si>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</si>
  <si>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</si>
  <si>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</si>
  <si>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</si>
  <si>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</si>
  <si>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</si>
  <si>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</si>
  <si>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</si>
  <si>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</si>
  <si>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</si>
  <si>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</si>
  <si>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</si>
  <si>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</si>
  <si>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</si>
  <si>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</si>
  <si>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</si>
  <si>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</si>
  <si>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</si>
  <si>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</si>
  <si>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</si>
  <si>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</si>
  <si>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</si>
  <si>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</si>
  <si>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</si>
  <si>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</si>
  <si>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</si>
  <si>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</si>
  <si>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</si>
  <si>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</si>
  <si>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</si>
  <si>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</si>
  <si>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</si>
  <si>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</si>
  <si>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</si>
  <si>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</si>
  <si>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</si>
  <si>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</si>
  <si>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</si>
  <si>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</si>
  <si>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</si>
  <si>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</si>
  <si>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</si>
  <si>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</si>
  <si>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</si>
  <si>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</si>
  <si>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</si>
  <si>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</si>
  <si>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</si>
  <si>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</si>
  <si>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</si>
  <si>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</si>
  <si>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</si>
  <si>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</si>
  <si>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</si>
  <si>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</si>
  <si>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</si>
  <si>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</si>
  <si>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</si>
  <si>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</si>
  <si>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</si>
  <si>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</si>
  <si>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</si>
  <si>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</si>
  <si>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</si>
  <si>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</si>
  <si>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</si>
  <si>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</si>
  <si>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</si>
  <si>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</si>
  <si>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</si>
  <si>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</si>
  <si>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</si>
  <si>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</si>
  <si>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</si>
  <si>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</si>
  <si>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</si>
  <si>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</si>
  <si>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</si>
  <si>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</si>
  <si>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</si>
  <si>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</si>
  <si>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</si>
  <si>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</si>
  <si>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</si>
  <si>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</si>
  <si>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</si>
  <si>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</si>
  <si>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</si>
  <si>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</si>
  <si>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</si>
  <si>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</si>
  <si>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</si>
  <si>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</si>
  <si>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</si>
  <si>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</si>
  <si>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</si>
  <si>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</si>
  <si>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</si>
  <si>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</si>
  <si>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</si>
  <si>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</si>
  <si>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</si>
  <si>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</si>
  <si>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</si>
  <si>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</si>
  <si>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</si>
  <si>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</si>
  <si>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</si>
  <si>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</si>
  <si>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</si>
  <si>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</si>
  <si>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</si>
  <si>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</si>
  <si>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</si>
  <si>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</si>
  <si>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</si>
  <si>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</si>
  <si>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</si>
  <si>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</si>
  <si>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</si>
  <si>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</si>
  <si>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</si>
  <si>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</si>
  <si>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</si>
  <si>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</si>
  <si>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</si>
  <si>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</si>
  <si>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</si>
  <si>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</si>
  <si>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</si>
  <si>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</si>
  <si>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</si>
  <si>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</si>
  <si>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</si>
  <si>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</si>
  <si>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</si>
  <si>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</si>
  <si>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</si>
  <si>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</si>
  <si>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</si>
  <si>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</si>
  <si>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</si>
  <si>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</si>
  <si>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</si>
  <si>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</si>
  <si>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</si>
  <si>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</si>
  <si>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</si>
  <si>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</si>
  <si>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</si>
  <si>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</si>
  <si>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</si>
  <si>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</si>
  <si>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</si>
  <si>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</si>
  <si>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</si>
  <si>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</si>
  <si>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</si>
  <si>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</si>
  <si>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</si>
  <si>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</si>
  <si>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</si>
  <si>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</si>
  <si>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</si>
  <si>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</si>
  <si>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</si>
  <si>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</si>
  <si>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</si>
  <si>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</si>
  <si>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</si>
  <si>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</si>
  <si>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</si>
  <si>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</si>
  <si>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</si>
  <si>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</si>
  <si>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</si>
  <si>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</si>
  <si>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</si>
  <si>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</si>
  <si>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</si>
  <si>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</si>
  <si>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</si>
  <si>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</si>
  <si>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</si>
  <si>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</si>
  <si>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</si>
  <si>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</si>
  <si>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</si>
  <si>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</si>
  <si>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</si>
  <si>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</si>
  <si>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</si>
  <si>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</si>
  <si>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</si>
  <si>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</si>
  <si>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</si>
  <si>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</si>
  <si>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</si>
  <si>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</si>
  <si>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</si>
  <si>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</si>
  <si>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</si>
  <si>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</si>
  <si>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</si>
  <si>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</si>
  <si>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</si>
  <si>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</si>
  <si>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</si>
  <si>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</si>
  <si>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</si>
  <si>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</si>
  <si>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</si>
  <si>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</si>
  <si>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</si>
  <si>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</si>
  <si>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</si>
  <si>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</si>
  <si>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</si>
  <si>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</si>
  <si>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</si>
  <si>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</si>
  <si>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</si>
  <si>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</si>
  <si>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</si>
  <si>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</si>
  <si>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</si>
  <si>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</si>
  <si>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</si>
  <si>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</si>
  <si>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</si>
  <si>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</si>
  <si>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</si>
  <si>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</si>
  <si>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</si>
  <si>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</si>
  <si>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</si>
  <si>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</si>
  <si>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</si>
  <si>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</si>
  <si>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</si>
  <si>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</si>
  <si>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</si>
  <si>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</si>
  <si>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</si>
  <si>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</si>
  <si>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</si>
  <si>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</si>
  <si>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</si>
  <si>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</si>
  <si>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</si>
  <si>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</si>
  <si>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</si>
  <si>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</si>
  <si>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</si>
  <si>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</si>
  <si>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</si>
  <si>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</si>
  <si>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</si>
  <si>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</si>
  <si>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</si>
  <si>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</si>
  <si>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</si>
  <si>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</si>
  <si>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</si>
  <si>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</si>
  <si>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</si>
  <si>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</si>
  <si>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</si>
  <si>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</si>
  <si>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</si>
  <si>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</si>
  <si>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</si>
  <si>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</si>
  <si>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</si>
  <si>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</si>
  <si>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</si>
  <si>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</si>
  <si>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</si>
  <si>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</si>
  <si>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</si>
  <si>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</si>
  <si>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</si>
  <si>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</si>
  <si>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</si>
  <si>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</si>
  <si>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</si>
  <si>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</si>
  <si>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</si>
  <si>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</si>
  <si>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</si>
  <si>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</si>
  <si>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</si>
  <si>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</si>
  <si>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</si>
  <si>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</si>
  <si>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</si>
  <si>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</si>
  <si>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</si>
  <si>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</si>
  <si>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</si>
  <si>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</si>
  <si>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</si>
  <si>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</si>
  <si>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</si>
  <si>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</si>
  <si>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</si>
  <si>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</si>
  <si>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</si>
  <si>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</si>
  <si>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</si>
  <si>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</si>
  <si>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</si>
  <si>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</si>
  <si>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</si>
  <si>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</si>
  <si>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</si>
  <si>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</si>
  <si>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</si>
  <si>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</si>
  <si>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</si>
  <si>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</si>
  <si>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</si>
  <si>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</si>
  <si>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</si>
  <si>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</si>
  <si>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</si>
  <si>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</si>
  <si>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</si>
  <si>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</si>
  <si>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</si>
  <si>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</si>
  <si>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</si>
  <si>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</si>
  <si>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</si>
  <si>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</si>
  <si>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</si>
  <si>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</si>
  <si>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</si>
  <si>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</si>
  <si>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</si>
  <si>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</si>
  <si>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</si>
  <si>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</si>
  <si>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</si>
  <si>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</si>
  <si>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</si>
  <si>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</si>
  <si>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</si>
  <si>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</si>
  <si>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</si>
  <si>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</si>
  <si>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</si>
  <si>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</si>
  <si>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</si>
  <si>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</si>
  <si>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</si>
  <si>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</si>
  <si>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</si>
  <si>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</si>
  <si>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</si>
  <si>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</si>
  <si>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</si>
  <si>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</si>
  <si>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</si>
  <si>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</si>
  <si>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</si>
  <si>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</si>
  <si>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</si>
  <si>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</si>
  <si>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</si>
  <si>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</si>
  <si>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</si>
  <si>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</si>
  <si>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</si>
  <si>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</si>
  <si>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</si>
  <si>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</si>
  <si>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</si>
  <si>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</si>
  <si>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</si>
  <si>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</si>
  <si>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</si>
  <si>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</si>
  <si>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</si>
  <si>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</si>
  <si>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</si>
  <si>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</si>
  <si>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</si>
  <si>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</si>
  <si>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</si>
  <si>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</si>
  <si>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</si>
  <si>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</si>
  <si>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</si>
  <si>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</si>
  <si>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</si>
  <si>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</si>
  <si>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</si>
  <si>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</si>
  <si>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</si>
  <si>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</si>
  <si>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</si>
  <si>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</si>
  <si>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</si>
  <si>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</si>
  <si>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</si>
  <si>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</si>
  <si>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</si>
  <si>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</si>
  <si>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</si>
  <si>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</si>
  <si>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</si>
  <si>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</si>
  <si>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</si>
  <si>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</si>
  <si>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</si>
  <si>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</si>
  <si>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</si>
  <si>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</si>
  <si>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</si>
  <si>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</si>
  <si>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</si>
  <si>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</si>
  <si>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</si>
  <si>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</si>
  <si>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</si>
  <si>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</si>
  <si>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</si>
  <si>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</si>
  <si>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</si>
  <si>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</si>
  <si>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</si>
  <si>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</si>
  <si>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</si>
  <si>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</si>
  <si>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</si>
  <si>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</si>
  <si>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</si>
  <si>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</si>
  <si>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</si>
  <si>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</si>
  <si>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</si>
  <si>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</si>
  <si>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</si>
  <si>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</si>
  <si>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</si>
  <si>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</si>
  <si>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</si>
  <si>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</si>
  <si>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</si>
  <si>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</si>
  <si>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</si>
  <si>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</si>
  <si>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</si>
  <si>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</si>
  <si>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</si>
  <si>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</si>
  <si>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</si>
  <si>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</si>
  <si>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</si>
  <si>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</si>
  <si>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</si>
  <si>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</si>
  <si>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</si>
  <si>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</si>
  <si>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</si>
  <si>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</si>
  <si>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</si>
  <si>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</si>
  <si>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</si>
  <si>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</si>
  <si>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</si>
  <si>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</si>
  <si>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</si>
  <si>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</si>
  <si>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</si>
  <si>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</si>
  <si>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</si>
  <si>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</si>
  <si>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</si>
  <si>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</si>
  <si>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</si>
  <si>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</si>
  <si>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</si>
  <si>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</si>
  <si>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</si>
  <si>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</si>
  <si>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</si>
  <si>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</si>
  <si>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</si>
  <si>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</si>
  <si>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</si>
  <si>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</si>
  <si>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</si>
  <si>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</si>
  <si>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</si>
  <si>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</si>
  <si>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</si>
  <si>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</si>
  <si>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</si>
  <si>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</si>
  <si>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</si>
  <si>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</si>
  <si>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</si>
  <si>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</si>
  <si>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</si>
  <si>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</si>
  <si>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</si>
  <si>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</si>
  <si>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</si>
  <si>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</si>
  <si>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</si>
  <si>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</si>
  <si>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</si>
  <si>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</si>
  <si>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</si>
  <si>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</si>
  <si>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</si>
  <si>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</si>
  <si>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</si>
  <si>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</si>
  <si>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</si>
  <si>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</si>
  <si>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</si>
  <si>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</si>
  <si>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</si>
  <si>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</si>
  <si>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</si>
  <si>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</si>
  <si>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</si>
  <si>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</si>
  <si>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</si>
  <si>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</si>
  <si>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</si>
  <si>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</si>
  <si>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</si>
  <si>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</si>
  <si>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</si>
  <si>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</si>
  <si>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</si>
  <si>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</si>
  <si>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</si>
  <si>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</si>
  <si>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</si>
  <si>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</si>
  <si>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</si>
  <si>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</si>
  <si>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</si>
  <si>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</si>
  <si>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</si>
  <si>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</si>
  <si>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</si>
  <si>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</si>
  <si>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</si>
  <si>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</si>
  <si>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</si>
  <si>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</si>
  <si>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</si>
  <si>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</si>
  <si>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</si>
  <si>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</si>
  <si>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</si>
  <si>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</si>
  <si>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</si>
  <si>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</si>
  <si>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</si>
  <si>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</si>
  <si>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</si>
  <si>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</si>
  <si>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</si>
  <si>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</si>
  <si>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</si>
  <si>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</si>
  <si>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</si>
  <si>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</si>
  <si>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</si>
  <si>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</si>
  <si>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</si>
  <si>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</si>
  <si>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</si>
  <si>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</si>
  <si>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</si>
  <si>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</si>
  <si>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</si>
  <si>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</si>
  <si>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</si>
  <si>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</si>
  <si>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</si>
  <si>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</si>
  <si>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</si>
  <si>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</si>
  <si>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</si>
  <si>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</si>
  <si>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</si>
  <si>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</si>
  <si>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</si>
  <si>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</si>
  <si>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</si>
  <si>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</si>
  <si>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</si>
  <si>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</si>
  <si>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</si>
  <si>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</si>
  <si>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</si>
  <si>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</si>
  <si>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</si>
  <si>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</si>
  <si>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</si>
  <si>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</si>
  <si>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</si>
  <si>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</si>
  <si>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</si>
  <si>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</si>
  <si>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</si>
  <si>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</si>
  <si>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</si>
  <si>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</si>
  <si>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</si>
  <si>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</si>
  <si>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</si>
  <si>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</si>
  <si>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</si>
  <si>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</si>
  <si>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</si>
  <si>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</si>
  <si>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</si>
  <si>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</si>
  <si>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</si>
  <si>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</si>
  <si>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</si>
  <si>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</si>
  <si>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</si>
  <si>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</si>
  <si>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</si>
  <si>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</si>
  <si>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</si>
  <si>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</si>
  <si>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</si>
  <si>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</si>
  <si>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</si>
  <si>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</si>
  <si>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</si>
  <si>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</si>
  <si>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</si>
  <si>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</si>
  <si>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</si>
  <si>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</si>
  <si>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</si>
  <si>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</si>
  <si>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</si>
  <si>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</si>
  <si>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</si>
  <si>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</si>
  <si>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</si>
  <si>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</si>
  <si>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</si>
  <si>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</si>
  <si>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</si>
  <si>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</si>
  <si>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</si>
  <si>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</si>
  <si>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</si>
  <si>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</si>
  <si>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</si>
  <si>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</si>
  <si>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</si>
  <si>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</si>
  <si>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</si>
  <si>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</si>
  <si>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</si>
  <si>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</si>
  <si>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</si>
  <si>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</si>
  <si>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</si>
  <si>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</si>
  <si>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</si>
  <si>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</si>
  <si>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</si>
  <si>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</si>
  <si>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</si>
  <si>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</si>
  <si>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</si>
  <si>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</si>
  <si>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</si>
  <si>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</si>
  <si>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</si>
  <si>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</si>
  <si>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</si>
  <si>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</si>
  <si>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</si>
  <si>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</si>
  <si>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</si>
  <si>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</si>
  <si>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</si>
  <si>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</si>
  <si>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</si>
  <si>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</si>
  <si>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</si>
  <si>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</si>
  <si>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</si>
  <si>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</si>
  <si>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</si>
  <si>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</si>
  <si>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</si>
  <si>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</si>
  <si>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</si>
  <si>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</si>
  <si>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</si>
  <si>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</si>
  <si>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</si>
  <si>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</si>
  <si>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</si>
  <si>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</si>
  <si>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</si>
  <si>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</si>
  <si>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</si>
  <si>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</si>
  <si>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</si>
  <si>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</si>
  <si>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</si>
  <si>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</si>
  <si>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</si>
  <si>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</si>
  <si>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</si>
  <si>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</si>
  <si>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</si>
  <si>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</si>
  <si>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</si>
  <si>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</si>
  <si>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</si>
  <si>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</si>
  <si>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</si>
  <si>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</si>
  <si>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</si>
  <si>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</si>
  <si>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</si>
  <si>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</si>
  <si>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</si>
  <si>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</si>
  <si>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</si>
  <si>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</si>
  <si>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</si>
  <si>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</si>
  <si>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</si>
  <si>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</si>
  <si>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</si>
  <si>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</si>
  <si>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</si>
  <si>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</si>
  <si>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</si>
  <si>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</si>
  <si>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</si>
  <si>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</si>
  <si>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</si>
  <si>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</si>
  <si>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</si>
  <si>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</si>
  <si>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</si>
  <si>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</si>
  <si>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</si>
  <si>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</si>
  <si>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</si>
  <si>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</si>
  <si>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</si>
  <si>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</si>
  <si>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</si>
  <si>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</si>
  <si>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</si>
  <si>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</si>
  <si>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</si>
  <si>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</si>
  <si>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</si>
  <si>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</si>
  <si>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</si>
  <si>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</si>
  <si>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</si>
  <si>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</si>
  <si>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</si>
  <si>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</si>
  <si>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</si>
  <si>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</si>
  <si>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</si>
  <si>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</si>
  <si>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</si>
  <si>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</si>
  <si>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</si>
  <si>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</si>
  <si>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</si>
  <si>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</si>
  <si>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</si>
  <si>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</si>
  <si>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</si>
  <si>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</si>
  <si>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</si>
  <si>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</si>
  <si>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</si>
  <si>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</si>
  <si>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</si>
  <si>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</si>
  <si>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</si>
  <si>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</si>
  <si>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</si>
  <si>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</si>
  <si>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</si>
  <si>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</si>
  <si>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</si>
  <si>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</si>
  <si>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</si>
  <si>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</si>
  <si>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</si>
  <si>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</si>
  <si>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</si>
  <si>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</si>
  <si>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</si>
  <si>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</si>
  <si>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</si>
  <si>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</si>
  <si>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</si>
  <si>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</si>
  <si>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</si>
  <si>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</si>
  <si>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</si>
  <si>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</si>
  <si>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</si>
  <si>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</si>
  <si>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</si>
  <si>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</si>
  <si>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</si>
  <si>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</si>
  <si>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</si>
  <si>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</si>
  <si>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</si>
  <si>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</si>
  <si>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</si>
  <si>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</si>
  <si>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</si>
  <si>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</si>
  <si>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</si>
  <si>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</si>
  <si>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</si>
  <si>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</si>
  <si>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</si>
  <si>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</si>
  <si>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</si>
  <si>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</si>
  <si>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</si>
  <si>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</si>
  <si>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</si>
  <si>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</si>
  <si>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</si>
  <si>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</si>
  <si>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</si>
  <si>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</si>
  <si>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</si>
  <si>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</si>
  <si>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</si>
  <si>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</si>
  <si>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</si>
  <si>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</si>
  <si>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</si>
  <si>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</si>
  <si>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</si>
  <si>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</si>
  <si>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</si>
  <si>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</si>
  <si>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</si>
  <si>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</si>
  <si>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</si>
  <si>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</si>
  <si>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</si>
  <si>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</si>
  <si>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</si>
  <si>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</si>
  <si>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</si>
  <si>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</si>
  <si>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</si>
  <si>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</si>
  <si>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</si>
  <si>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</si>
  <si>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</si>
  <si>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</si>
  <si>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</si>
  <si>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</si>
  <si>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</si>
  <si>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</si>
  <si>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</si>
  <si>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</si>
  <si>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</si>
  <si>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</si>
  <si>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</si>
  <si>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</si>
  <si>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</si>
  <si>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</si>
  <si>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</si>
  <si>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</si>
  <si>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</si>
  <si>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</si>
  <si>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</si>
  <si>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</si>
  <si>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</si>
  <si>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</si>
  <si>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</si>
  <si>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</si>
  <si>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</si>
  <si>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</si>
  <si>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</si>
  <si>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</si>
  <si>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</si>
  <si>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</si>
  <si>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</si>
  <si>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</si>
  <si>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</si>
  <si>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</si>
  <si>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</si>
  <si>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</si>
  <si>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</si>
  <si>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</si>
  <si>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</si>
  <si>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</si>
  <si>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</si>
  <si>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</si>
  <si>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</si>
  <si>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</si>
  <si>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</si>
  <si>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</si>
  <si>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</si>
  <si>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</si>
  <si>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</si>
  <si>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</si>
  <si>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</si>
  <si>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</si>
  <si>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</si>
  <si>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</si>
  <si>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</si>
  <si>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</si>
  <si>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</si>
  <si>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</si>
  <si>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</si>
  <si>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</si>
  <si>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</si>
  <si>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</si>
  <si>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</si>
  <si>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</si>
  <si>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</si>
  <si>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</si>
  <si>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</si>
  <si>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</si>
  <si>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</si>
  <si>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</si>
  <si>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</si>
  <si>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</si>
  <si>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</si>
  <si>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</si>
  <si>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</si>
  <si>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</si>
  <si>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</si>
  <si>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</si>
  <si>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</si>
  <si>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</si>
  <si>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</si>
  <si>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</si>
  <si>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</si>
  <si>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</si>
  <si>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</si>
  <si>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</si>
  <si>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</si>
  <si>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</si>
  <si>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</si>
  <si>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</si>
  <si>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</si>
  <si>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</si>
  <si>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</si>
  <si>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</si>
  <si>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</si>
  <si>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</si>
  <si>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</si>
  <si>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</si>
  <si>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</si>
  <si>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</si>
  <si>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</si>
  <si>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</si>
  <si>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</si>
  <si>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</si>
  <si>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</si>
  <si>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</si>
  <si>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</si>
  <si>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</si>
  <si>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</si>
  <si>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</si>
  <si>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</si>
  <si>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</si>
  <si>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</si>
  <si>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</si>
  <si>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</si>
  <si>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</si>
  <si>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</si>
  <si>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</si>
  <si>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</si>
  <si>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</si>
  <si>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</si>
  <si>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</si>
  <si>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</si>
  <si>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</si>
  <si>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</si>
  <si>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</si>
  <si>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</si>
  <si>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</si>
  <si>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</si>
  <si>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</si>
  <si>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</si>
  <si>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</si>
  <si>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</si>
  <si>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</si>
  <si>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</si>
  <si>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</si>
  <si>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</si>
  <si>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</si>
  <si>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</si>
  <si>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</si>
  <si>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</si>
  <si>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</si>
  <si>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</si>
  <si>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</si>
  <si>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</si>
  <si>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</si>
  <si>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</si>
  <si>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</si>
  <si>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</si>
  <si>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</si>
  <si>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</si>
  <si>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</si>
  <si>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</si>
  <si>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</si>
  <si>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</si>
  <si>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</si>
  <si>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</si>
  <si>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</si>
  <si>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</si>
  <si>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</si>
  <si>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</si>
  <si>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</si>
  <si>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</si>
  <si>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</si>
  <si>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</si>
  <si>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</si>
  <si>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</si>
  <si>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</si>
  <si>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</si>
  <si>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</si>
  <si>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</si>
  <si>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</si>
  <si>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</si>
  <si>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</si>
  <si>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</si>
  <si>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</si>
  <si>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</si>
  <si>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</si>
  <si>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</si>
  <si>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</si>
  <si>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</si>
  <si>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</si>
  <si>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</si>
  <si>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</si>
  <si>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</si>
  <si>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</si>
  <si>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</si>
  <si>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</si>
  <si>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</si>
  <si>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</si>
  <si>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</si>
  <si>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</si>
  <si>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</si>
  <si>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</si>
  <si>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</si>
  <si>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</si>
  <si>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</si>
  <si>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</si>
  <si>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</si>
  <si>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</si>
  <si>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</si>
  <si>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</si>
  <si>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</si>
  <si>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</si>
  <si>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</si>
  <si>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</si>
  <si>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</si>
  <si>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</si>
  <si>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</si>
  <si>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</si>
  <si>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</si>
  <si>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</si>
  <si>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</si>
  <si>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</si>
  <si>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</si>
  <si>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</si>
  <si>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</si>
  <si>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</si>
  <si>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</si>
  <si>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</si>
  <si>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</si>
  <si>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</si>
  <si>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</si>
  <si>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</si>
  <si>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</si>
  <si>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</si>
  <si>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</si>
  <si>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</si>
  <si>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</si>
  <si>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</si>
  <si>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</si>
  <si>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</si>
  <si>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</si>
  <si>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</si>
  <si>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</si>
  <si>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</si>
  <si>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</si>
  <si>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</si>
  <si>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</si>
  <si>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</si>
  <si>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</si>
  <si>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</si>
  <si>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</si>
  <si>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</si>
  <si>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</si>
  <si>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</si>
  <si>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</si>
  <si>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</si>
  <si>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</si>
  <si>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</si>
  <si>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</si>
  <si>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</si>
  <si>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</si>
  <si>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</si>
  <si>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</si>
  <si>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</si>
  <si>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</si>
  <si>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</si>
  <si>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</si>
  <si>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</si>
  <si>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</si>
  <si>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</si>
  <si>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</si>
  <si>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</si>
  <si>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</si>
  <si>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</si>
  <si>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</si>
  <si>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</si>
  <si>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</si>
  <si>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</si>
  <si>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</si>
  <si>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</si>
  <si>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</si>
  <si>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</si>
  <si>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</si>
  <si>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</si>
  <si>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</si>
  <si>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</si>
  <si>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</si>
  <si>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</si>
  <si>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</si>
  <si>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</si>
  <si>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</si>
  <si>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</si>
  <si>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</si>
  <si>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</si>
  <si>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</si>
  <si>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</si>
  <si>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</si>
  <si>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</si>
  <si>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</si>
  <si>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</si>
  <si>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</si>
  <si>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</si>
  <si>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</si>
  <si>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</si>
  <si>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</si>
  <si>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</si>
  <si>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</si>
  <si>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</si>
  <si>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</si>
  <si>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</si>
  <si>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</si>
  <si>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</si>
  <si>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</si>
  <si>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</si>
  <si>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</si>
  <si>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</si>
  <si>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</si>
  <si>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</si>
  <si>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</si>
  <si>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</si>
  <si>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</si>
  <si>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</si>
  <si>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</si>
  <si>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</si>
  <si>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</si>
  <si>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</si>
  <si>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</si>
  <si>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</si>
  <si>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</si>
  <si>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</si>
  <si>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</si>
  <si>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</si>
  <si>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</si>
  <si>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</si>
  <si>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</si>
  <si>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</si>
  <si>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</si>
  <si>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</si>
  <si>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</si>
  <si>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</si>
  <si>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</si>
  <si>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</si>
  <si>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</si>
  <si>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</si>
  <si>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</si>
  <si>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</si>
  <si>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</si>
  <si>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</si>
  <si>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</si>
  <si>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</si>
  <si>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</si>
  <si>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</si>
  <si>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</si>
  <si>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</si>
  <si>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</si>
  <si>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</si>
  <si>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</si>
  <si>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</si>
  <si>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</si>
  <si>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</si>
  <si>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</si>
  <si>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</si>
  <si>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</si>
  <si>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</si>
  <si>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</si>
  <si>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</si>
  <si>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</si>
  <si>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</si>
  <si>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</si>
  <si>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</si>
  <si>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</si>
  <si>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</si>
  <si>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</si>
  <si>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</si>
  <si>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</si>
  <si>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</si>
  <si>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</si>
  <si>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</si>
  <si>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</si>
  <si>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</si>
  <si>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</si>
  <si>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</si>
  <si>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</si>
  <si>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</si>
  <si>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</si>
  <si>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</si>
  <si>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</si>
  <si>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</si>
  <si>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</si>
  <si>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</si>
  <si>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</si>
  <si>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</si>
  <si>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</si>
  <si>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</si>
  <si>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</si>
  <si>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</si>
  <si>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</si>
  <si>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</si>
  <si>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</si>
  <si>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</si>
  <si>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</si>
  <si>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</si>
  <si>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</si>
  <si>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</si>
  <si>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</si>
  <si>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</si>
  <si>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</si>
  <si>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</si>
  <si>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</si>
  <si>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</si>
  <si>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</si>
  <si>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</si>
  <si>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</si>
  <si>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</si>
  <si>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</si>
  <si>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</si>
  <si>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</si>
  <si>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</si>
  <si>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</si>
  <si>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</si>
  <si>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</si>
  <si>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</si>
  <si>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</si>
  <si>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</si>
  <si>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</si>
  <si>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</si>
  <si>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</si>
  <si>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</si>
  <si>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</si>
  <si>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</si>
  <si>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</si>
  <si>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</si>
  <si>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</si>
  <si>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</si>
  <si>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</si>
  <si>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</si>
  <si>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</si>
  <si>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</si>
  <si>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</si>
  <si>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</si>
  <si>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</si>
  <si>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</si>
  <si>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</si>
  <si>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</si>
  <si>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</si>
  <si>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</si>
  <si>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</si>
  <si>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</si>
  <si>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</si>
  <si>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</si>
  <si>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</si>
  <si>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</si>
  <si>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</si>
  <si>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</si>
  <si>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</si>
  <si>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</si>
  <si>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</si>
  <si>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</si>
  <si>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</si>
  <si>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</si>
  <si>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</si>
  <si>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</si>
  <si>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</si>
  <si>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</si>
  <si>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</si>
  <si>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</si>
  <si>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</si>
  <si>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</si>
  <si>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</si>
  <si>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</si>
  <si>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</si>
  <si>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</si>
  <si>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</si>
  <si>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</si>
  <si>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</si>
  <si>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</si>
  <si>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</si>
  <si>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</si>
  <si>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</si>
  <si>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</si>
  <si>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</si>
  <si>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</si>
  <si>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</si>
  <si>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</si>
  <si>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</si>
  <si>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</si>
  <si>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</si>
  <si>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</si>
  <si>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</si>
  <si>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</si>
  <si>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</si>
  <si>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</si>
  <si>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</si>
  <si>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</si>
  <si>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</si>
  <si>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</si>
  <si>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</si>
  <si>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</si>
  <si>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</si>
  <si>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</si>
  <si>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</si>
  <si>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</si>
  <si>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</si>
  <si>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</si>
  <si>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</si>
  <si>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</si>
  <si>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</si>
  <si>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</si>
  <si>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</si>
  <si>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</si>
  <si>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</si>
  <si>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</si>
  <si>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</si>
  <si>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</si>
  <si>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</si>
  <si>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</si>
  <si>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</si>
  <si>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</si>
  <si>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</si>
  <si>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</si>
  <si>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</si>
  <si>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</si>
  <si>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</si>
  <si>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</si>
  <si>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</si>
  <si>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</si>
  <si>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</si>
  <si>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</si>
  <si>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</si>
  <si>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</si>
  <si>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</si>
  <si>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</si>
  <si>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</si>
  <si>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</si>
  <si>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</si>
  <si>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</si>
  <si>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</si>
  <si>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</si>
  <si>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</si>
  <si>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</si>
  <si>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</si>
  <si>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</si>
  <si>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</si>
  <si>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</si>
  <si>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</si>
  <si>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</si>
  <si>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</si>
  <si>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</si>
  <si>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</si>
  <si>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</si>
  <si>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</si>
  <si>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</si>
  <si>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</si>
  <si>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</si>
  <si>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</si>
  <si>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</si>
  <si>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</si>
  <si>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</si>
  <si>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</si>
  <si>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</si>
  <si>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</si>
  <si>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</si>
  <si>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</si>
  <si>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</si>
  <si>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</si>
  <si>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</si>
  <si>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</si>
  <si>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</si>
  <si>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</si>
  <si>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</si>
  <si>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</si>
  <si>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</si>
  <si>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</si>
  <si>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</si>
  <si>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</si>
  <si>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</si>
  <si>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</si>
  <si>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</si>
  <si>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</si>
  <si>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</si>
  <si>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</si>
  <si>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</si>
  <si>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</si>
  <si>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</si>
  <si>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</si>
  <si>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</si>
  <si>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</si>
  <si>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</si>
  <si>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</si>
  <si>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</si>
  <si>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</si>
  <si>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</si>
  <si>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</si>
  <si>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</si>
  <si>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</si>
  <si>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</si>
  <si>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</si>
  <si>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</si>
  <si>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</si>
  <si>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</si>
  <si>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</si>
  <si>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</si>
  <si>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</si>
  <si>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</si>
  <si>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</si>
  <si>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</si>
  <si>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</si>
  <si>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</si>
  <si>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</si>
  <si>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</si>
  <si>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</si>
  <si>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</si>
  <si>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</si>
  <si>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</si>
  <si>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</si>
  <si>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</si>
  <si>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</si>
  <si>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</si>
  <si>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</si>
  <si>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</si>
  <si>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</si>
  <si>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</si>
  <si>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</si>
  <si>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</si>
  <si>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</si>
  <si>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</si>
  <si>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</si>
  <si>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</si>
  <si>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</si>
  <si>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</si>
  <si>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</si>
  <si>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</si>
  <si>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</si>
  <si>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</si>
  <si>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</si>
  <si>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</si>
  <si>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</si>
  <si>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</si>
  <si>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</si>
  <si>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</si>
  <si>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</si>
  <si>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</si>
  <si>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</si>
  <si>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</si>
  <si>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</si>
  <si>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</si>
  <si>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</si>
  <si>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</si>
  <si>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</si>
  <si>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</si>
  <si>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</si>
  <si>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</si>
  <si>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</si>
  <si>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</si>
  <si>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</si>
  <si>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</si>
  <si>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</si>
  <si>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</si>
  <si>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</si>
  <si>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</si>
  <si>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</si>
  <si>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</si>
  <si>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</si>
  <si>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</si>
  <si>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</si>
  <si>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</si>
  <si>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</si>
  <si>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</si>
  <si>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</si>
  <si>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</si>
  <si>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</si>
  <si>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</si>
  <si>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</si>
  <si>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</si>
  <si>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</si>
  <si>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</si>
  <si>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</si>
  <si>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</si>
  <si>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</si>
  <si>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</si>
  <si>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</si>
  <si>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</si>
  <si>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</si>
  <si>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</si>
  <si>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</si>
  <si>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</si>
  <si>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</si>
  <si>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</si>
  <si>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</si>
  <si>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</si>
  <si>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</si>
  <si>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</si>
  <si>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</si>
  <si>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</si>
  <si>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</si>
  <si>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</si>
  <si>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</si>
  <si>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</si>
  <si>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</si>
  <si>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</si>
  <si>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</si>
  <si>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</si>
  <si>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</si>
  <si>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</si>
  <si>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</si>
  <si>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</si>
  <si>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</si>
  <si>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</si>
  <si>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</si>
  <si>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</si>
  <si>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</si>
  <si>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</si>
  <si>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</si>
  <si>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</si>
  <si>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</si>
  <si>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</si>
  <si>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</si>
  <si>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</si>
  <si>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</si>
  <si>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</si>
  <si>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</si>
  <si>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</si>
  <si>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</si>
  <si>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</si>
  <si>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</si>
  <si>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</si>
  <si>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</si>
  <si>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</si>
  <si>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</si>
  <si>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</si>
  <si>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</si>
  <si>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</si>
  <si>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</si>
  <si>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</si>
  <si>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</si>
  <si>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</si>
  <si>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</si>
  <si>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</si>
  <si>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</si>
  <si>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</si>
  <si>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</si>
  <si>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</si>
  <si>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</si>
  <si>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</si>
  <si>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</si>
  <si>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</si>
  <si>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</si>
  <si>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</si>
  <si>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</si>
  <si>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</si>
  <si>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</si>
  <si>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</si>
  <si>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</si>
  <si>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</si>
  <si>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</si>
  <si>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</si>
  <si>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</si>
  <si>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</si>
  <si>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</si>
  <si>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</si>
  <si>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</si>
  <si>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</si>
  <si>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</si>
  <si>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</si>
  <si>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</si>
  <si>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</si>
  <si>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</si>
  <si>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</si>
  <si>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</si>
  <si>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</si>
  <si>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</si>
  <si>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</si>
  <si>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</si>
  <si>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</si>
  <si>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</si>
  <si>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</si>
  <si>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</si>
  <si>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</si>
  <si>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</si>
  <si>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</si>
  <si>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</si>
  <si>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</si>
  <si>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</si>
  <si>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</si>
  <si>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</si>
  <si>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</si>
  <si>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</si>
  <si>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</si>
  <si>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</si>
  <si>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</si>
  <si>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</si>
  <si>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</si>
  <si>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</si>
  <si>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</si>
  <si>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</si>
  <si>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</si>
  <si>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</si>
  <si>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</si>
  <si>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</si>
  <si>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</si>
  <si>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</si>
  <si>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</si>
  <si>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</si>
  <si>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</si>
  <si>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</si>
  <si>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</si>
  <si>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</si>
  <si>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</si>
  <si>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</si>
  <si>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</si>
  <si>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</si>
  <si>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</si>
  <si>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</si>
  <si>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</si>
  <si>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</si>
  <si>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</si>
  <si>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</si>
  <si>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</si>
  <si>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</si>
  <si>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</si>
  <si>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</si>
  <si>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</si>
  <si>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</si>
  <si>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</si>
  <si>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</si>
  <si>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</si>
  <si>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</si>
  <si>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</si>
  <si>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</si>
  <si>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</si>
  <si>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</si>
  <si>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</si>
  <si>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</si>
  <si>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</si>
  <si>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</si>
  <si>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</si>
  <si>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</si>
  <si>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</si>
  <si>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</si>
  <si>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</si>
  <si>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</si>
  <si>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</si>
  <si>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</si>
  <si>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</si>
  <si>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</si>
  <si>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</si>
  <si>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</si>
  <si>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</si>
  <si>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</si>
  <si>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</si>
  <si>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</si>
  <si>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</si>
  <si>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</si>
  <si>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</si>
  <si>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</si>
  <si>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</si>
  <si>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</si>
  <si>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</si>
  <si>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</si>
  <si>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</si>
  <si>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</si>
  <si>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</si>
  <si>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</si>
  <si>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</si>
  <si>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</si>
  <si>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</si>
  <si>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</si>
  <si>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</si>
  <si>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</si>
  <si>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</si>
  <si>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</si>
  <si>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</si>
  <si>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</si>
  <si>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</si>
  <si>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</si>
  <si>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</si>
  <si>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</si>
  <si>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</si>
  <si>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</si>
  <si>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</si>
  <si>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</si>
  <si>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</si>
  <si>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</si>
  <si>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</si>
  <si>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</si>
  <si>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</si>
  <si>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</si>
  <si>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</si>
  <si>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</si>
  <si>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</si>
  <si>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</si>
  <si>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</si>
  <si>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</si>
  <si>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</si>
  <si>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</si>
  <si>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</si>
  <si>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</si>
  <si>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</si>
  <si>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</si>
  <si>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</si>
  <si>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</si>
  <si>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</si>
  <si>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</si>
  <si>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</si>
  <si>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</si>
  <si>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</si>
  <si>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</si>
  <si>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</si>
  <si>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</si>
  <si>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</si>
  <si>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</si>
  <si>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</si>
  <si>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</si>
  <si>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</si>
  <si>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</si>
  <si>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</si>
  <si>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</si>
  <si>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</si>
  <si>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</si>
  <si>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</si>
  <si>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</si>
  <si>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</si>
  <si>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</si>
  <si>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</si>
  <si>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</si>
  <si>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</si>
  <si>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</si>
  <si>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</si>
  <si>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</si>
  <si>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</si>
  <si>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</si>
  <si>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</si>
  <si>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</si>
  <si>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</si>
  <si>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</si>
  <si>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</si>
  <si>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</si>
  <si>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</si>
  <si>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</si>
  <si>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</si>
  <si>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</si>
  <si>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</si>
  <si>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</si>
  <si>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</si>
  <si>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</si>
  <si>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</si>
  <si>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</si>
  <si>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</si>
  <si>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</si>
  <si>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</si>
  <si>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</si>
  <si>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</si>
  <si>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</si>
  <si>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</si>
  <si>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</si>
  <si>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</si>
  <si>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</si>
  <si>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</si>
  <si>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</si>
  <si>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</si>
  <si>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</si>
  <si>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</si>
  <si>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</si>
  <si>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</si>
  <si>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</si>
  <si>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</si>
  <si>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</si>
  <si>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</si>
  <si>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</si>
  <si>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</si>
  <si>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</si>
  <si>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</si>
  <si>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</si>
  <si>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</si>
  <si>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</si>
  <si>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</si>
  <si>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</si>
  <si>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</si>
  <si>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</si>
  <si>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</si>
  <si>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</si>
  <si>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</si>
  <si>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</si>
  <si>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</si>
  <si>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</si>
  <si>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</si>
  <si>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</si>
  <si>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</si>
  <si>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</si>
  <si>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</si>
  <si>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</si>
  <si>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</si>
  <si>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</si>
  <si>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</si>
  <si>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</si>
  <si>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</si>
  <si>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</si>
  <si>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</si>
  <si>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</si>
  <si>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</si>
  <si>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</si>
  <si>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</si>
  <si>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</si>
  <si>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</si>
  <si>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</si>
  <si>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</si>
  <si>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</si>
  <si>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</si>
  <si>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</si>
  <si>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</si>
  <si>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</si>
  <si>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</si>
  <si>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</si>
  <si>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</si>
  <si>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</si>
  <si>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</si>
  <si>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</si>
  <si>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</si>
  <si>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</si>
  <si>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</si>
  <si>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</si>
  <si>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</si>
  <si>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</si>
  <si>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</si>
  <si>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</si>
  <si>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</si>
  <si>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</si>
  <si>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</si>
  <si>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</si>
  <si>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</si>
  <si>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</si>
  <si>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</si>
  <si>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</si>
  <si>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</si>
  <si>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</si>
  <si>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</si>
  <si>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</si>
  <si>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</si>
  <si>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</si>
  <si>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</si>
  <si>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</si>
  <si>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</si>
  <si>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</si>
  <si>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</si>
  <si>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</si>
  <si>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</si>
  <si>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</si>
  <si>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</si>
  <si>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</si>
  <si>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</si>
  <si>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</si>
  <si>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</si>
  <si>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</si>
  <si>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</si>
  <si>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</si>
  <si>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</si>
  <si>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</si>
  <si>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</si>
  <si>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</si>
  <si>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</si>
  <si>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</si>
  <si>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</si>
  <si>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</si>
  <si>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</si>
  <si>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</si>
  <si>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</si>
  <si>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</si>
  <si>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</si>
  <si>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</si>
  <si>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</si>
  <si>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</si>
  <si>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</si>
  <si>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</si>
  <si>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</si>
  <si>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</si>
  <si>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</si>
  <si>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</si>
  <si>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</si>
  <si>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</si>
  <si>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</si>
  <si>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</si>
  <si>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</si>
  <si>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</si>
  <si>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</si>
  <si>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</si>
  <si>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</si>
  <si>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</si>
  <si>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</si>
  <si>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</si>
  <si>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</si>
  <si>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</si>
  <si>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</si>
  <si>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</si>
  <si>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</si>
  <si>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</si>
  <si>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</si>
  <si>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</si>
  <si>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</si>
  <si>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</si>
  <si>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</si>
  <si>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</si>
  <si>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</si>
  <si>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</si>
  <si>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</si>
  <si>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</si>
  <si>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</si>
  <si>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</si>
  <si>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</si>
  <si>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</si>
  <si>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</si>
  <si>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</si>
  <si>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</si>
  <si>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</si>
  <si>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</si>
  <si>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</si>
  <si>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</si>
  <si>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</si>
  <si>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</si>
  <si>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</si>
  <si>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</si>
  <si>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</si>
  <si>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</si>
  <si>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</si>
  <si>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</si>
  <si>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</si>
  <si>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</si>
  <si>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</si>
  <si>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</si>
  <si>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</si>
  <si>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</si>
  <si>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</si>
  <si>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</si>
  <si>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</si>
  <si>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</si>
  <si>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</si>
  <si>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</si>
  <si>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</si>
  <si>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</si>
  <si>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</si>
  <si>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</si>
  <si>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</si>
  <si>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</si>
  <si>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</si>
  <si>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</si>
  <si>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</si>
  <si>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</si>
  <si>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</si>
  <si>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</si>
  <si>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</si>
  <si>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</si>
  <si>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</si>
  <si>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</si>
  <si>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</si>
  <si>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</si>
  <si>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</si>
  <si>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</si>
  <si>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</si>
  <si>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</si>
  <si>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</si>
  <si>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</si>
  <si>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</si>
  <si>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</si>
  <si>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</si>
  <si>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</si>
  <si>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</si>
  <si>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</si>
  <si>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</si>
  <si>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</si>
  <si>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</si>
  <si>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</si>
  <si>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</si>
  <si>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</si>
  <si>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</si>
  <si>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</si>
  <si>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</si>
  <si>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</si>
  <si>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</si>
  <si>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</si>
  <si>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</si>
  <si>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</si>
  <si>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</si>
  <si>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</si>
  <si>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</si>
  <si>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</si>
  <si>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</si>
  <si>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</si>
  <si>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</si>
  <si>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</si>
  <si>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</si>
  <si>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</si>
  <si>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</si>
  <si>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</si>
  <si>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</si>
  <si>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</si>
  <si>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</si>
  <si>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</si>
  <si>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</si>
  <si>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</si>
  <si>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</si>
  <si>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</si>
  <si>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</si>
  <si>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</si>
  <si>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</si>
  <si>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</si>
  <si>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</si>
  <si>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</si>
  <si>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</si>
  <si>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</si>
  <si>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</si>
  <si>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</si>
  <si>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</si>
  <si>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</si>
  <si>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</si>
  <si>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</si>
  <si>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</si>
  <si>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</si>
  <si>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</si>
  <si>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</si>
  <si>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</si>
  <si>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</si>
  <si>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</si>
  <si>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</si>
  <si>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</si>
  <si>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</si>
  <si>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</si>
  <si>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</si>
  <si>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</si>
  <si>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</si>
  <si>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</si>
  <si>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</si>
  <si>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</si>
  <si>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</si>
  <si>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</si>
  <si>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</si>
  <si>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</si>
  <si>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</si>
  <si>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</si>
  <si>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</si>
  <si>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</si>
  <si>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</si>
  <si>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</si>
  <si>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</si>
  <si>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</si>
  <si>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</si>
  <si>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</si>
  <si>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</si>
  <si>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</si>
  <si>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</si>
  <si>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</si>
  <si>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</si>
  <si>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</si>
  <si>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</si>
  <si>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</si>
  <si>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</si>
  <si>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</si>
  <si>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</si>
  <si>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</si>
  <si>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</si>
  <si>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</si>
  <si>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</si>
  <si>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</si>
  <si>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</si>
  <si>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</si>
  <si>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</si>
  <si>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</si>
  <si>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</si>
  <si>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</si>
  <si>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</si>
  <si>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</si>
  <si>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</si>
  <si>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</si>
  <si>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</si>
  <si>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</si>
  <si>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</si>
  <si>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</si>
  <si>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</si>
  <si>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</si>
  <si>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</si>
  <si>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</si>
  <si>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</si>
  <si>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</si>
  <si>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</si>
  <si>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</si>
  <si>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</si>
  <si>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</si>
  <si>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</si>
  <si>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</si>
  <si>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</si>
  <si>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</si>
  <si>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</si>
  <si>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</si>
  <si>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</si>
  <si>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</si>
  <si>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</si>
  <si>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</si>
  <si>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</si>
  <si>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</si>
  <si>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</si>
  <si>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</si>
  <si>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</si>
  <si>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</si>
  <si>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</si>
  <si>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</si>
  <si>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</si>
  <si>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</si>
  <si>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</si>
  <si>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</si>
  <si>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</si>
  <si>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</si>
  <si>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</si>
  <si>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</si>
  <si>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</si>
  <si>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</si>
  <si>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</si>
  <si>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</si>
  <si>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</si>
  <si>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</si>
  <si>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</si>
  <si>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</si>
  <si>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</si>
  <si>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</si>
  <si>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</si>
  <si>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</si>
  <si>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</si>
  <si>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</si>
  <si>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</si>
  <si>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</si>
  <si>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</si>
  <si>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</si>
  <si>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</si>
  <si>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</si>
  <si>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</si>
  <si>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</si>
  <si>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</si>
  <si>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</si>
  <si>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</si>
  <si>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</si>
  <si>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</si>
  <si>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</si>
  <si>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</si>
  <si>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</si>
  <si>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</si>
  <si>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</si>
  <si>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</si>
  <si>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</si>
  <si>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</si>
  <si>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</si>
  <si>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</si>
  <si>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</si>
  <si>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</si>
  <si>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</si>
  <si>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</si>
  <si>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</si>
  <si>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</si>
  <si>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</si>
  <si>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</si>
  <si>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</si>
  <si>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</si>
  <si>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</si>
  <si>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</si>
  <si>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</si>
  <si>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</si>
  <si>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</si>
  <si>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</si>
  <si>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</si>
  <si>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</si>
  <si>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</si>
  <si>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</si>
  <si>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</si>
  <si>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</si>
  <si>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</si>
  <si>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</si>
  <si>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</si>
  <si>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</si>
  <si>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</si>
  <si>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</si>
  <si>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</si>
  <si>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</si>
  <si>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</si>
  <si>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</si>
  <si>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</si>
  <si>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</si>
  <si>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</si>
  <si>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</si>
  <si>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</si>
  <si>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</si>
  <si>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</si>
  <si>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</si>
  <si>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</si>
  <si>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</si>
  <si>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</si>
  <si>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</si>
  <si>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</si>
  <si>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</si>
  <si>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</si>
  <si>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</si>
  <si>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</si>
  <si>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</si>
  <si>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</si>
  <si>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</si>
  <si>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</si>
  <si>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</si>
  <si>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</si>
  <si>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</si>
  <si>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</si>
  <si>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</si>
  <si>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</si>
  <si>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</si>
  <si>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</si>
  <si>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</si>
  <si>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</si>
  <si>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</si>
  <si>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</si>
  <si>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</si>
  <si>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</si>
  <si>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</si>
  <si>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</si>
  <si>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</si>
  <si>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</si>
  <si>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</si>
  <si>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</si>
  <si>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</si>
  <si>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</si>
  <si>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</si>
  <si>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</si>
  <si>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</si>
  <si>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</si>
  <si>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</si>
  <si>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</si>
  <si>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</si>
  <si>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</si>
  <si>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</si>
  <si>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</si>
  <si>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</si>
  <si>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</si>
  <si>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</si>
  <si>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</si>
  <si>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</si>
  <si>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</si>
  <si>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</si>
  <si>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</si>
  <si>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</si>
  <si>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</si>
  <si>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</si>
  <si>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</si>
  <si>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</si>
  <si>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</si>
  <si>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</si>
  <si>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</si>
  <si>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</si>
  <si>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</si>
  <si>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</si>
  <si>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</si>
  <si>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</si>
  <si>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</si>
  <si>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</si>
  <si>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</si>
  <si>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</si>
  <si>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</si>
  <si>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</si>
  <si>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</si>
  <si>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</si>
  <si>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</si>
  <si>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</si>
  <si>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</si>
  <si>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</si>
  <si>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</si>
  <si>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</si>
  <si>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</si>
  <si>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</si>
  <si>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</si>
  <si>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</si>
  <si>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</si>
  <si>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</si>
  <si>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</si>
  <si>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</si>
  <si>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</si>
  <si>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</si>
  <si>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</si>
  <si>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</si>
  <si>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</si>
  <si>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</si>
  <si>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</si>
  <si>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</si>
  <si>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</si>
  <si>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</si>
  <si>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</si>
  <si>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</si>
  <si>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</si>
  <si>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</si>
  <si>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</si>
  <si>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</si>
  <si>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</si>
  <si>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</si>
  <si>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</si>
  <si>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</si>
  <si>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</si>
  <si>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</si>
  <si>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</si>
  <si>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</si>
  <si>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</si>
  <si>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</si>
  <si>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</si>
  <si>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</si>
  <si>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</si>
  <si>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</si>
  <si>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</si>
  <si>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</si>
  <si>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</si>
  <si>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</si>
  <si>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</si>
  <si>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</si>
  <si>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</si>
  <si>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</si>
  <si>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</si>
  <si>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</si>
  <si>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</si>
  <si>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</si>
  <si>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</si>
  <si>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</si>
  <si>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</si>
  <si>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</si>
  <si>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</si>
  <si>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</si>
  <si>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</si>
  <si>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</si>
  <si>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</si>
  <si>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</si>
  <si>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</si>
  <si>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</si>
  <si>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</si>
  <si>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</si>
  <si>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</si>
  <si>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</si>
  <si>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</si>
  <si>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</si>
  <si>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</si>
  <si>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</si>
  <si>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</si>
  <si>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</si>
  <si>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</si>
  <si>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</si>
  <si>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</si>
  <si>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</si>
  <si>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</si>
  <si>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</si>
  <si>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</si>
  <si>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</si>
  <si>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</si>
  <si>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</si>
  <si>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</si>
  <si>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</si>
  <si>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</si>
  <si>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</si>
  <si>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</si>
  <si>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</si>
  <si>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</si>
  <si>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</si>
  <si>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</si>
  <si>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</si>
  <si>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</si>
  <si>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</si>
  <si>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</si>
  <si>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</si>
  <si>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</si>
  <si>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</si>
  <si>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</si>
  <si>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</si>
  <si>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</si>
  <si>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</si>
  <si>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</si>
  <si>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</si>
  <si>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</si>
  <si>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</si>
  <si>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</si>
  <si>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</si>
  <si>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</si>
  <si>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</si>
  <si>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</si>
  <si>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</si>
  <si>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</si>
  <si>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</si>
  <si>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</si>
  <si>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</si>
  <si>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</si>
  <si>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</si>
  <si>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</si>
  <si>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</si>
  <si>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</si>
  <si>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</si>
  <si>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</si>
  <si>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</si>
  <si>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</si>
  <si>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</si>
  <si>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</si>
  <si>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</si>
  <si>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</si>
  <si>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</si>
  <si>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</si>
  <si>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</si>
  <si>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</si>
  <si>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</si>
  <si>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</si>
  <si>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</si>
  <si>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</si>
  <si>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</si>
  <si>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</si>
  <si>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</si>
  <si>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</si>
  <si>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</si>
  <si>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</si>
  <si>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</si>
  <si>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</si>
  <si>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</si>
  <si>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</si>
  <si>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</si>
  <si>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</si>
  <si>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</si>
  <si>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</si>
  <si>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</si>
  <si>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</si>
  <si>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</si>
  <si>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</si>
  <si>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</si>
  <si>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</si>
  <si>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</si>
  <si>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</si>
  <si>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</si>
  <si>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</si>
  <si>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</si>
  <si>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</si>
  <si>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</si>
  <si>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</si>
  <si>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</si>
  <si>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</si>
  <si>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</si>
  <si>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</si>
  <si>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</si>
  <si>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</si>
  <si>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</si>
  <si>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</si>
  <si>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</si>
  <si>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</si>
  <si>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</si>
  <si>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</si>
  <si>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</si>
  <si>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</si>
  <si>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</si>
  <si>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</si>
  <si>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</si>
  <si>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</si>
  <si>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</si>
  <si>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</si>
  <si>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</si>
  <si>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</si>
  <si>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</si>
  <si>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</si>
  <si>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</si>
  <si>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</si>
  <si>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</si>
  <si>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</si>
  <si>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</si>
  <si>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</si>
  <si>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</si>
  <si>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</si>
  <si>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</si>
  <si>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</si>
  <si>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</si>
  <si>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</si>
  <si>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</si>
  <si>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</si>
  <si>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</si>
  <si>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</si>
  <si>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</si>
  <si>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</si>
  <si>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</si>
  <si>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</si>
  <si>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</si>
  <si>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</si>
  <si>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</si>
  <si>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</si>
  <si>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</si>
  <si>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</si>
  <si>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</si>
  <si>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</si>
  <si>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</si>
  <si>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</si>
  <si>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</si>
  <si>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</si>
  <si>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</si>
  <si>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</si>
  <si>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</si>
  <si>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</si>
  <si>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</si>
  <si>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</si>
  <si>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</si>
  <si>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</si>
  <si>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</si>
  <si>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</si>
  <si>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</si>
  <si>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</si>
  <si>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</si>
  <si>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</si>
  <si>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</si>
  <si>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</si>
  <si>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</si>
  <si>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</si>
  <si>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</si>
  <si>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</si>
  <si>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</si>
  <si>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</si>
  <si>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</si>
  <si>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</si>
  <si>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</si>
  <si>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</si>
  <si>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</si>
  <si>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</si>
  <si>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</si>
  <si>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</si>
  <si>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</si>
  <si>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</si>
  <si>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</si>
  <si>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</si>
  <si>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</si>
  <si>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</si>
  <si>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</si>
  <si>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</si>
  <si>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</si>
  <si>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</si>
  <si>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</si>
  <si>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</si>
  <si>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</si>
  <si>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</si>
  <si>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</si>
  <si>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</si>
  <si>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</si>
  <si>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</si>
  <si>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</si>
  <si>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</si>
  <si>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</si>
  <si>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</si>
  <si>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</si>
  <si>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</si>
  <si>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</si>
  <si>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</si>
  <si>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</si>
  <si>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</si>
  <si>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</si>
  <si>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</si>
  <si>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</si>
  <si>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</si>
  <si>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</si>
  <si>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</si>
  <si>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</si>
  <si>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</si>
  <si>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</si>
  <si>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</si>
  <si>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</si>
  <si>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</si>
  <si>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</si>
  <si>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</si>
  <si>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</si>
  <si>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</si>
  <si>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</si>
  <si>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</si>
  <si>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</si>
  <si>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</si>
  <si>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</si>
  <si>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</si>
  <si>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</si>
  <si>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</si>
  <si>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</si>
  <si>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</si>
  <si>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</si>
  <si>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</si>
  <si>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</si>
  <si>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</si>
  <si>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</si>
  <si>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</si>
  <si>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</si>
  <si>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</si>
  <si>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</si>
  <si>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</si>
  <si>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</si>
  <si>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</si>
  <si>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</si>
  <si>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</si>
  <si>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</si>
  <si>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</si>
  <si>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</si>
  <si>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</si>
  <si>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</si>
  <si>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</si>
  <si>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</si>
  <si>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</si>
  <si>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</si>
  <si>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</si>
  <si>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</si>
  <si>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</si>
  <si>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</si>
  <si>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</si>
  <si>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</si>
  <si>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</si>
  <si>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</si>
  <si>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</si>
  <si>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</si>
  <si>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</si>
  <si>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</si>
  <si>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</si>
  <si>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</si>
  <si>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</si>
  <si>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</si>
  <si>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</si>
  <si>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</si>
  <si>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</si>
  <si>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</si>
  <si>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</si>
  <si>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</si>
  <si>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</si>
  <si>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</si>
  <si>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</si>
  <si>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</si>
  <si>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</si>
  <si>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</si>
  <si>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</si>
  <si>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</si>
  <si>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</si>
  <si>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</si>
  <si>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</si>
  <si>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</si>
  <si>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</si>
  <si>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</si>
  <si>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</si>
  <si>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</si>
  <si>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</si>
  <si>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</si>
  <si>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</si>
  <si>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</si>
  <si>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</si>
  <si>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</si>
  <si>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</si>
  <si>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</si>
  <si>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</si>
  <si>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</si>
  <si>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</si>
  <si>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</si>
  <si>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</si>
  <si>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</si>
  <si>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</si>
  <si>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</si>
  <si>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</si>
  <si>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</si>
  <si>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</si>
  <si>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</si>
  <si>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</si>
  <si>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</si>
  <si>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</si>
  <si>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</si>
  <si>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</si>
  <si>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</si>
  <si>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</si>
  <si>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</si>
  <si>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</si>
  <si>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</si>
  <si>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</si>
  <si>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</si>
  <si>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</si>
  <si>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</si>
  <si>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</si>
  <si>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</si>
  <si>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</si>
  <si>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</si>
  <si>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</si>
  <si>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</si>
  <si>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</si>
  <si>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</si>
  <si>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</si>
  <si>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</si>
  <si>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</si>
  <si>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</si>
  <si>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</si>
  <si>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</si>
  <si>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</si>
  <si>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</si>
  <si>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</si>
  <si>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</si>
  <si>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</si>
  <si>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</si>
  <si>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</si>
  <si>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</si>
  <si>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</si>
  <si>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</si>
  <si>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</si>
  <si>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</si>
  <si>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</si>
  <si>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</si>
  <si>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</si>
  <si>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</si>
  <si>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</si>
  <si>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</si>
  <si>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</si>
  <si>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</si>
  <si>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</si>
  <si>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</si>
  <si>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</si>
  <si>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</si>
  <si>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</si>
  <si>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</si>
  <si>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</si>
  <si>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</si>
  <si>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</si>
  <si>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</si>
  <si>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</si>
  <si>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</si>
  <si>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</si>
  <si>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</si>
  <si>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</si>
  <si>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</si>
  <si>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</si>
  <si>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</si>
  <si>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</si>
  <si>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</si>
  <si>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</si>
  <si>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</si>
  <si>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</si>
  <si>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</si>
  <si>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</si>
  <si>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</si>
  <si>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</si>
  <si>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</si>
  <si>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</si>
  <si>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</si>
  <si>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</si>
  <si>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</si>
  <si>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</si>
  <si>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</si>
  <si>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</si>
  <si>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</si>
  <si>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</si>
  <si>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</si>
  <si>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</si>
  <si>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</si>
  <si>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</si>
  <si>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</si>
  <si>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</si>
  <si>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</si>
  <si>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</si>
  <si>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</si>
  <si>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</si>
  <si>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</si>
  <si>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</si>
  <si>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</si>
  <si>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</si>
  <si>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</si>
  <si>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</si>
  <si>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</si>
  <si>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</si>
  <si>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</si>
  <si>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</si>
  <si>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</si>
  <si>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</si>
  <si>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</si>
  <si>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</si>
  <si>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</si>
  <si>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</si>
  <si>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</si>
  <si>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</si>
  <si>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</si>
  <si>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</si>
  <si>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</si>
  <si>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</si>
  <si>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</si>
  <si>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</si>
  <si>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</si>
  <si>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</si>
  <si>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</si>
  <si>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</si>
  <si>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</si>
  <si>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</si>
  <si>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</si>
  <si>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</si>
  <si>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</si>
  <si>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</si>
  <si>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</si>
  <si>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</si>
  <si>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</si>
  <si>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</si>
  <si>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</si>
  <si>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</si>
  <si>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</si>
  <si>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</si>
  <si>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</si>
  <si>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</si>
  <si>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</si>
  <si>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</si>
  <si>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</si>
  <si>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</si>
  <si>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</si>
  <si>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</si>
  <si>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</si>
  <si>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</si>
  <si>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</si>
  <si>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</si>
  <si>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</si>
  <si>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</si>
  <si>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</si>
  <si>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</si>
  <si>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</si>
  <si>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</si>
  <si>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</si>
  <si>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</si>
  <si>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</si>
  <si>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</si>
  <si>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</si>
  <si>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</si>
  <si>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</si>
  <si>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</si>
  <si>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</si>
  <si>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</si>
  <si>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</si>
  <si>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</si>
  <si>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</si>
  <si>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</si>
  <si>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</si>
  <si>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</si>
  <si>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</si>
  <si>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</si>
  <si>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</si>
  <si>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</si>
  <si>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</si>
  <si>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</si>
  <si>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</si>
  <si>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</si>
  <si>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</si>
  <si>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</si>
  <si>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</si>
  <si>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</si>
  <si>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</si>
  <si>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</si>
  <si>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</si>
  <si>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</si>
  <si>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</si>
  <si>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</si>
  <si>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</si>
  <si>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</si>
  <si>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</si>
  <si>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</si>
  <si>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</si>
  <si>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</si>
  <si>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</si>
  <si>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</si>
  <si>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</si>
  <si>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</si>
  <si>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</si>
  <si>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</si>
  <si>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</si>
  <si>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</si>
  <si>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</si>
  <si>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</si>
  <si>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</si>
  <si>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</si>
  <si>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</si>
  <si>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</si>
  <si>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</si>
  <si>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</si>
  <si>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</si>
  <si>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</si>
  <si>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</si>
  <si>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</si>
  <si>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</si>
  <si>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</si>
  <si>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</si>
  <si>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</si>
  <si>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</si>
  <si>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</si>
  <si>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</si>
  <si>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</si>
  <si>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</si>
  <si>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</si>
  <si>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</si>
  <si>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</si>
  <si>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</si>
  <si>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</si>
  <si>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</si>
  <si>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</si>
  <si>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</si>
  <si>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</si>
  <si>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</si>
  <si>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</si>
  <si>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</si>
  <si>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</si>
  <si>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</si>
  <si>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</si>
  <si>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</si>
  <si>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</si>
  <si>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</si>
  <si>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</si>
  <si>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</si>
  <si>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</si>
  <si>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</si>
  <si>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</si>
  <si>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</si>
  <si>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</si>
  <si>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</si>
  <si>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</si>
  <si>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</si>
  <si>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</si>
  <si>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</si>
  <si>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</si>
  <si>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</si>
  <si>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</si>
  <si>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</si>
  <si>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</si>
  <si>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</si>
  <si>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</si>
  <si>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</si>
  <si>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</si>
  <si>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</si>
  <si>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</si>
  <si>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</si>
  <si>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</si>
  <si>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</si>
  <si>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</si>
  <si>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</si>
  <si>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</si>
  <si>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</si>
  <si>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</si>
  <si>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</si>
  <si>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</si>
  <si>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</si>
  <si>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</si>
  <si>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</si>
  <si>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</si>
  <si>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</si>
  <si>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</si>
  <si>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</si>
  <si>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</si>
  <si>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</si>
  <si>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</si>
  <si>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</si>
  <si>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</si>
  <si>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</si>
  <si>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</si>
  <si>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</si>
  <si>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</si>
  <si>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</si>
  <si>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</si>
  <si>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</si>
  <si>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</si>
  <si>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</si>
  <si>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</si>
  <si>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</si>
  <si>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</si>
  <si>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</si>
  <si>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</si>
  <si>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</si>
  <si>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</si>
  <si>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</si>
  <si>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</si>
  <si>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</si>
  <si>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</si>
  <si>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</si>
  <si>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</si>
  <si>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</si>
  <si>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</si>
  <si>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</si>
  <si>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</si>
  <si>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</si>
  <si>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</si>
  <si>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</si>
  <si>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</si>
  <si>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</si>
  <si>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</si>
  <si>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</si>
  <si>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</si>
  <si>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</si>
  <si>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</si>
  <si>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</si>
  <si>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</si>
  <si>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</si>
  <si>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</si>
  <si>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</si>
  <si>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</si>
  <si>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</si>
  <si>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</si>
  <si>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</si>
  <si>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</si>
  <si>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</si>
  <si>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</si>
  <si>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</si>
  <si>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</si>
  <si>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</si>
  <si>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</si>
  <si>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</si>
  <si>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</si>
  <si>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</si>
  <si>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</si>
  <si>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</si>
  <si>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</si>
  <si>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</si>
  <si>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</si>
  <si>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</si>
  <si>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</si>
  <si>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</si>
  <si>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</si>
  <si>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</si>
  <si>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</si>
  <si>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</si>
  <si>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</si>
  <si>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</si>
  <si>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</si>
  <si>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</si>
  <si>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</si>
  <si>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</si>
  <si>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</si>
  <si>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</si>
  <si>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</si>
  <si>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</si>
  <si>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</si>
  <si>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</si>
  <si>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</si>
  <si>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</si>
  <si>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</si>
  <si>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</si>
  <si>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</si>
  <si>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</si>
  <si>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</si>
  <si>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</si>
  <si>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</si>
  <si>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</si>
  <si>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</si>
  <si>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</si>
  <si>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</si>
  <si>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</si>
  <si>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</si>
  <si>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</si>
  <si>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</si>
  <si>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</si>
  <si>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</si>
  <si>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</si>
  <si>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</si>
  <si>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</si>
  <si>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</si>
  <si>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</si>
  <si>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</si>
  <si>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</si>
  <si>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</si>
  <si>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</si>
  <si>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</si>
  <si>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</si>
  <si>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</si>
  <si>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</si>
  <si>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</si>
  <si>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</si>
  <si>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</si>
  <si>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</si>
  <si>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</si>
  <si>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</si>
  <si>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</si>
  <si>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</si>
  <si>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</si>
  <si>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</si>
  <si>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</si>
  <si>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</si>
  <si>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</si>
  <si>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</si>
  <si>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</si>
  <si>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</si>
  <si>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</si>
  <si>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</si>
  <si>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</si>
  <si>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</si>
  <si>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</si>
  <si>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</si>
  <si>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</si>
  <si>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</si>
  <si>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</si>
  <si>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</si>
  <si>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</si>
  <si>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</si>
  <si>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</si>
  <si>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</si>
  <si>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</si>
  <si>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</si>
  <si>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</si>
  <si>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</si>
  <si>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</si>
  <si>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</si>
  <si>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</si>
  <si>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</si>
  <si>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</si>
  <si>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</si>
  <si>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</si>
  <si>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</si>
  <si>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</si>
  <si>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</si>
  <si>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</si>
  <si>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</si>
  <si>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</si>
  <si>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</si>
  <si>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</si>
  <si>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</si>
  <si>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</si>
  <si>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</si>
  <si>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</si>
  <si>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</si>
  <si>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</si>
  <si>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</si>
  <si>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</si>
  <si>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</si>
  <si>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</si>
  <si>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</si>
  <si>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</si>
  <si>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</si>
  <si>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</si>
  <si>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</si>
  <si>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</si>
  <si>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</si>
  <si>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</si>
  <si>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</si>
  <si>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</si>
  <si>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</si>
  <si>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</si>
  <si>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</si>
  <si>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</si>
  <si>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</si>
  <si>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</si>
  <si>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</si>
  <si>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</si>
  <si>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</si>
  <si>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</si>
  <si>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</si>
  <si>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</si>
  <si>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</si>
  <si>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</si>
  <si>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</si>
  <si>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</si>
  <si>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</si>
  <si>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</si>
  <si>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</si>
  <si>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</si>
  <si>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</si>
  <si>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</si>
  <si>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</si>
  <si>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</si>
  <si>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</si>
  <si>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</si>
  <si>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</si>
  <si>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</si>
  <si>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</si>
  <si>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</si>
  <si>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</si>
  <si>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</si>
  <si>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</si>
  <si>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</si>
  <si>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</si>
  <si>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</si>
  <si>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</si>
  <si>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</si>
  <si>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</si>
  <si>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</si>
  <si>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</si>
  <si>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</si>
  <si>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</si>
  <si>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</si>
  <si>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</si>
  <si>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</si>
  <si>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</si>
  <si>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</si>
  <si>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</si>
  <si>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</si>
  <si>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</si>
  <si>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</si>
  <si>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</si>
  <si>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</si>
  <si>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</si>
  <si>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</si>
  <si>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</si>
  <si>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</si>
  <si>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</si>
  <si>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</si>
  <si>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</si>
  <si>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</si>
  <si>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</si>
  <si>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</si>
  <si>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</si>
  <si>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</si>
  <si>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</si>
  <si>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</si>
  <si>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</si>
  <si>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</si>
  <si>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</si>
  <si>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</si>
  <si>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</si>
  <si>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</si>
  <si>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</si>
  <si>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</si>
  <si>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</si>
  <si>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</si>
  <si>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</si>
  <si>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</si>
  <si>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</si>
  <si>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</si>
  <si>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</si>
  <si>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</si>
  <si>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</si>
  <si>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</si>
  <si>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</si>
  <si>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</si>
  <si>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</si>
  <si>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</si>
  <si>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</si>
  <si>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</si>
  <si>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</si>
  <si>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</si>
  <si>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</si>
  <si>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</si>
  <si>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</si>
  <si>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</si>
  <si>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</si>
  <si>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</si>
  <si>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</si>
  <si>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</si>
  <si>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</si>
  <si>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</si>
  <si>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</si>
  <si>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</si>
  <si>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</si>
  <si>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</si>
  <si>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</si>
  <si>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</si>
  <si>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</si>
  <si>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</si>
  <si>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</si>
  <si>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</si>
  <si>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</si>
  <si>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</si>
  <si>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</si>
  <si>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</si>
  <si>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</si>
  <si>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</si>
  <si>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</si>
  <si>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</si>
  <si>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</si>
  <si>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</si>
  <si>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</si>
  <si>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</si>
  <si>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</si>
  <si>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</si>
  <si>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</si>
  <si>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</si>
  <si>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</si>
  <si>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</si>
  <si>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</si>
  <si>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</si>
  <si>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</si>
  <si>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</si>
  <si>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</si>
  <si>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</si>
  <si>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</si>
  <si>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</si>
  <si>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</si>
  <si>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</si>
  <si>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</si>
  <si>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</si>
  <si>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</si>
  <si>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</si>
  <si>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</si>
  <si>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</si>
  <si>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</si>
  <si>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</si>
  <si>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</si>
  <si>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</si>
  <si>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</si>
  <si>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</si>
  <si>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</si>
  <si>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</si>
  <si>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</si>
  <si>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</si>
  <si>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</si>
  <si>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</si>
  <si>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</si>
  <si>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</si>
  <si>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</si>
  <si>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</si>
  <si>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</si>
  <si>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</si>
  <si>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</si>
  <si>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</si>
  <si>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</si>
  <si>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</si>
  <si>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</si>
  <si>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</si>
  <si>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</si>
  <si>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</si>
  <si>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</si>
  <si>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</si>
  <si>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</si>
  <si>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</si>
  <si>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</si>
  <si>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</si>
  <si>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</si>
  <si>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</si>
  <si>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</si>
  <si>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</si>
  <si>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</si>
  <si>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</si>
  <si>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</si>
  <si>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</si>
  <si>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</si>
  <si>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</si>
  <si>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</si>
  <si>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</si>
  <si>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</si>
  <si>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</si>
  <si>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</si>
  <si>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</si>
  <si>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</si>
  <si>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</si>
  <si>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</si>
  <si>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</si>
  <si>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</si>
  <si>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</si>
  <si>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</si>
  <si>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</si>
  <si>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</si>
  <si>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</si>
  <si>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</si>
  <si>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</si>
  <si>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</si>
  <si>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</si>
  <si>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</si>
  <si>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</si>
  <si>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</si>
  <si>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</si>
  <si>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</si>
  <si>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</si>
  <si>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</si>
  <si>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</si>
  <si>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</si>
  <si>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</si>
  <si>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</si>
  <si>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</si>
  <si>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</si>
  <si>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</si>
  <si>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</si>
  <si>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</si>
  <si>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</si>
  <si>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</si>
  <si>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</si>
  <si>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</si>
  <si>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</si>
  <si>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</si>
  <si>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</si>
  <si>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</si>
  <si>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</si>
  <si>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</si>
  <si>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</si>
  <si>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</si>
  <si>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</si>
  <si>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</si>
  <si>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</si>
  <si>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</si>
  <si>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</si>
  <si>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</si>
  <si>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</si>
  <si>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</si>
  <si>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</si>
  <si>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</si>
  <si>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</si>
  <si>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</si>
  <si>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</si>
  <si>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</si>
  <si>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</si>
  <si>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</si>
  <si>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</si>
  <si>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</si>
  <si>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</si>
  <si>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</si>
  <si>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</si>
  <si>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</si>
  <si>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</si>
  <si>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</si>
  <si>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</si>
  <si>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</si>
  <si>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</si>
  <si>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</si>
  <si>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</si>
  <si>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</si>
  <si>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</si>
  <si>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</si>
  <si>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</si>
  <si>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</si>
  <si>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</si>
  <si>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</si>
  <si>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</si>
  <si>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</si>
  <si>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</si>
  <si>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</si>
  <si>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</si>
  <si>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</si>
  <si>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</si>
  <si>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</si>
  <si>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</si>
  <si>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</si>
  <si>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</si>
  <si>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</si>
  <si>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</si>
  <si>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</si>
  <si>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</si>
  <si>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</si>
  <si>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</si>
  <si>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</si>
  <si>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</si>
  <si>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</si>
  <si>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</si>
  <si>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</si>
  <si>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</si>
  <si>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</si>
  <si>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</si>
  <si>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</si>
  <si>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</si>
  <si>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</si>
  <si>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</si>
  <si>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</si>
  <si>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</si>
  <si>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</si>
  <si>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</si>
  <si>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</si>
  <si>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</si>
  <si>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</si>
  <si>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</si>
  <si>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</si>
  <si>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</si>
  <si>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</si>
  <si>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</si>
  <si>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</si>
  <si>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</si>
  <si>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</si>
  <si>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</si>
  <si>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</si>
  <si>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</si>
  <si>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</si>
  <si>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</si>
  <si>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</si>
  <si>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</si>
  <si>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</si>
  <si>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</si>
  <si>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</si>
  <si>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</si>
  <si>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</si>
  <si>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</si>
  <si>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</si>
  <si>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</si>
  <si>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</si>
  <si>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</si>
  <si>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</si>
  <si>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</si>
  <si>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</si>
  <si>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</si>
  <si>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</si>
  <si>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</si>
  <si>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</si>
  <si>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</si>
  <si>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</si>
  <si>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</si>
  <si>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</si>
  <si>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</si>
  <si>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</si>
  <si>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</si>
  <si>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</si>
  <si>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</si>
  <si>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</si>
  <si>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</si>
  <si>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</si>
  <si>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</si>
  <si>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</si>
  <si>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</si>
  <si>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</si>
  <si>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</si>
  <si>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</si>
  <si>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</si>
  <si>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</si>
  <si>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</si>
  <si>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</si>
  <si>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</si>
  <si>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</si>
  <si>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</si>
  <si>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</si>
  <si>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</si>
  <si>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</si>
  <si>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</si>
  <si>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</si>
  <si>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</si>
  <si>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</si>
  <si>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</si>
  <si>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</si>
  <si>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</si>
  <si>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</si>
  <si>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</si>
  <si>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</si>
  <si>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</si>
  <si>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</si>
  <si>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</si>
  <si>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</si>
  <si>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</si>
  <si>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</si>
  <si>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</si>
  <si>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</si>
  <si>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</si>
  <si>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</si>
  <si>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</si>
  <si>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</si>
  <si>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</si>
  <si>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</si>
  <si>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</si>
  <si>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</si>
  <si>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</si>
  <si>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</si>
  <si>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</si>
  <si>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</si>
  <si>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</si>
  <si>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</si>
  <si>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</si>
  <si>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</si>
  <si>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</si>
  <si>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</si>
  <si>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</si>
  <si>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</si>
  <si>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</si>
  <si>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</si>
  <si>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</si>
  <si>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</si>
  <si>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</si>
  <si>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</si>
  <si>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</si>
  <si>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</si>
  <si>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</si>
  <si>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</si>
  <si>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</si>
  <si>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</si>
  <si>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</si>
  <si>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</si>
  <si>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</si>
  <si>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</si>
  <si>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</si>
  <si>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</si>
  <si>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</si>
  <si>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</si>
  <si>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</si>
  <si>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</si>
  <si>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</si>
  <si>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</si>
  <si>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</si>
  <si>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</si>
  <si>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</si>
  <si>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</si>
  <si>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</si>
  <si>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</si>
  <si>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</si>
  <si>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</si>
  <si>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</si>
  <si>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</si>
  <si>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</si>
  <si>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</si>
  <si>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</si>
  <si>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</si>
  <si>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</si>
  <si>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</si>
  <si>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</si>
  <si>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</si>
  <si>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</si>
  <si>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</si>
  <si>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</si>
  <si>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</si>
  <si>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</si>
  <si>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</si>
  <si>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</si>
  <si>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</si>
  <si>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</si>
  <si>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</si>
  <si>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</si>
  <si>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</si>
  <si>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</si>
  <si>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</si>
  <si>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</si>
  <si>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</si>
  <si>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</si>
  <si>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</si>
  <si>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</si>
  <si>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</si>
  <si>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</si>
  <si>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</si>
  <si>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</si>
  <si>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</si>
  <si>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</si>
  <si>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</si>
  <si>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</si>
  <si>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</si>
  <si>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</si>
  <si>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</si>
  <si>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</si>
  <si>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</si>
  <si>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</si>
  <si>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</si>
  <si>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</si>
  <si>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</si>
  <si>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</si>
  <si>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</si>
  <si>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</si>
  <si>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</si>
  <si>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</si>
  <si>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</si>
  <si>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</si>
  <si>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</si>
  <si>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</si>
  <si>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</si>
  <si>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</si>
  <si>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</si>
  <si>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</si>
  <si>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</si>
  <si>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</si>
  <si>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</si>
  <si>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</si>
  <si>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</si>
  <si>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</si>
  <si>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</si>
  <si>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</si>
  <si>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</si>
  <si>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</si>
  <si>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</si>
  <si>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</si>
  <si>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</si>
  <si>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</si>
  <si>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</si>
  <si>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</si>
  <si>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</si>
  <si>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</si>
  <si>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</si>
  <si>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</si>
  <si>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</si>
  <si>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</si>
  <si>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</si>
  <si>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</si>
  <si>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</si>
  <si>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</si>
  <si>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</si>
  <si>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</si>
  <si>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</si>
  <si>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</si>
  <si>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</si>
  <si>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</si>
  <si>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</si>
  <si>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</si>
  <si>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</si>
  <si>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</si>
  <si>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</si>
  <si>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</si>
  <si>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</si>
  <si>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</si>
  <si>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</si>
  <si>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</si>
  <si>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</si>
  <si>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</si>
  <si>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</si>
  <si>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</si>
  <si>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</si>
  <si>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</si>
  <si>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</si>
  <si>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</si>
  <si>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</si>
  <si>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</si>
  <si>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</si>
  <si>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</si>
  <si>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</si>
  <si>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</si>
  <si>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</si>
  <si>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</si>
  <si>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</si>
  <si>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</si>
  <si>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</si>
  <si>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</si>
  <si>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</si>
  <si>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</si>
  <si>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</si>
  <si>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</si>
  <si>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</si>
  <si>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</si>
  <si>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</si>
  <si>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</si>
  <si>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</si>
  <si>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</si>
  <si>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</si>
  <si>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</si>
  <si>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</si>
  <si>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</si>
  <si>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</si>
  <si>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</si>
  <si>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</si>
  <si>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</si>
  <si>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</si>
  <si>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</si>
  <si>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</si>
  <si>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</si>
  <si>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</si>
  <si>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</si>
  <si>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</si>
  <si>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</si>
  <si>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</si>
  <si>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</si>
  <si>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</si>
  <si>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</si>
  <si>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</si>
  <si>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</si>
  <si>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</si>
  <si>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</si>
  <si>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</si>
  <si>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</si>
  <si>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</si>
  <si>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</si>
  <si>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</si>
  <si>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</si>
  <si>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</si>
  <si>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</si>
  <si>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</si>
  <si>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</si>
  <si>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</si>
  <si>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</si>
  <si>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</si>
  <si>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</si>
  <si>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</si>
  <si>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</si>
  <si>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</si>
  <si>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</si>
  <si>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</si>
  <si>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</si>
  <si>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</si>
  <si>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</si>
  <si>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</si>
  <si>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</si>
  <si>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</si>
  <si>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</si>
  <si>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</si>
  <si>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</si>
  <si>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</si>
  <si>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</si>
  <si>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</si>
  <si>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</si>
  <si>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</si>
  <si>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</si>
  <si>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</si>
  <si>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</si>
  <si>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</si>
  <si>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</si>
  <si>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</si>
  <si>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</si>
  <si>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</si>
  <si>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</si>
  <si>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</si>
  <si>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</si>
  <si>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</si>
  <si>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</si>
  <si>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</si>
  <si>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</si>
  <si>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</si>
  <si>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</si>
  <si>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</si>
  <si>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</si>
  <si>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</si>
  <si>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</si>
  <si>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</si>
  <si>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</si>
  <si>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</si>
  <si>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</si>
  <si>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</si>
  <si>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</si>
  <si>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</si>
  <si>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</si>
  <si>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</si>
  <si>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</si>
  <si>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</si>
  <si>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</si>
  <si>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</si>
  <si>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</si>
  <si>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</si>
  <si>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</si>
  <si>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</si>
  <si>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</si>
  <si>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</si>
  <si>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</si>
  <si>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</si>
  <si>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</si>
  <si>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</si>
  <si>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</si>
  <si>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</si>
  <si>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</si>
  <si>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</si>
  <si>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</si>
  <si>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</si>
  <si>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</si>
  <si>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</si>
  <si>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</si>
  <si>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</si>
  <si>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</si>
  <si>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</si>
  <si>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</si>
  <si>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</si>
  <si>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</si>
  <si>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</si>
  <si>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</si>
  <si>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</si>
  <si>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</si>
  <si>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</si>
  <si>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</si>
  <si>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</si>
  <si>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</si>
  <si>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</si>
  <si>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</si>
  <si>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</si>
  <si>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</si>
  <si>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</si>
  <si>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</si>
  <si>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</si>
  <si>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</si>
  <si>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</si>
  <si>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</si>
  <si>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</si>
  <si>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</si>
  <si>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</si>
  <si>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</si>
  <si>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</si>
  <si>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</si>
  <si>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</si>
  <si>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</si>
  <si>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</si>
  <si>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</si>
  <si>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</si>
  <si>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</si>
  <si>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</si>
  <si>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</si>
  <si>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</si>
  <si>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</si>
  <si>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</si>
  <si>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</si>
  <si>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</si>
  <si>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</si>
  <si>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</si>
  <si>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</si>
  <si>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</si>
  <si>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</si>
  <si>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</si>
  <si>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</si>
  <si>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</si>
  <si>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</si>
  <si>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</si>
  <si>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</si>
  <si>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</si>
  <si>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</si>
  <si>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</si>
  <si>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</si>
  <si>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</si>
  <si>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</si>
  <si>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</si>
  <si>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</si>
  <si>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</si>
  <si>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</si>
  <si>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</si>
  <si>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</si>
  <si>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</si>
  <si>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</si>
  <si>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</si>
  <si>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</si>
  <si>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</si>
  <si>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</si>
  <si>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</si>
  <si>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</si>
  <si>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</si>
  <si>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</si>
  <si>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</si>
  <si>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</si>
  <si>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</si>
  <si>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</si>
  <si>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</si>
  <si>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</si>
  <si>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</si>
  <si>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</si>
  <si>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</si>
  <si>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</si>
  <si>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</si>
  <si>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</si>
  <si>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</si>
  <si>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</si>
  <si>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</si>
  <si>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</si>
  <si>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</si>
  <si>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</si>
  <si>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</si>
  <si>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</si>
  <si>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</si>
  <si>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</si>
  <si>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</si>
  <si>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</si>
  <si>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</si>
  <si>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</si>
  <si>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</si>
  <si>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</si>
  <si>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</si>
  <si>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</si>
  <si>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</si>
  <si>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</si>
  <si>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</si>
  <si>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</si>
  <si>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</si>
  <si>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</si>
  <si>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</si>
  <si>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</si>
  <si>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</si>
  <si>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</si>
  <si>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</si>
  <si>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</si>
  <si>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</si>
  <si>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</si>
  <si>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</si>
  <si>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</si>
  <si>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</si>
  <si>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</si>
  <si>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</si>
  <si>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</si>
  <si>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</si>
  <si>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</si>
  <si>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</si>
  <si>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</si>
  <si>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</si>
  <si>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</si>
  <si>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</si>
  <si>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</si>
  <si>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</si>
  <si>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</si>
  <si>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</si>
  <si>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</si>
  <si>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</si>
  <si>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</si>
  <si>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</si>
  <si>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</si>
  <si>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</si>
  <si>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</si>
  <si>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</si>
  <si>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</si>
  <si>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</si>
  <si>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</si>
  <si>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</si>
  <si>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</si>
  <si>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</si>
  <si>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</si>
  <si>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</si>
  <si>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</si>
  <si>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</si>
  <si>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</si>
  <si>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</si>
  <si>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</si>
  <si>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</si>
  <si>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</si>
  <si>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</si>
  <si>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</si>
  <si>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</si>
  <si>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</si>
  <si>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</si>
  <si>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</si>
  <si>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</si>
  <si>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</si>
  <si>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</si>
  <si>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</si>
  <si>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</si>
  <si>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</si>
  <si>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</si>
  <si>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</si>
  <si>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</si>
  <si>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</si>
  <si>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</si>
  <si>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</si>
  <si>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</si>
  <si>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</si>
  <si>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</si>
  <si>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</si>
  <si>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</si>
  <si>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</si>
  <si>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</si>
  <si>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</si>
  <si>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</si>
  <si>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</si>
  <si>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</si>
  <si>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</si>
  <si>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</si>
  <si>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</si>
  <si>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</si>
  <si>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</si>
  <si>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</si>
  <si>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</si>
  <si>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</si>
  <si>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</si>
  <si>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</si>
  <si>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</si>
  <si>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</si>
  <si>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</si>
  <si>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</si>
  <si>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</si>
  <si>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</si>
  <si>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</si>
  <si>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</si>
  <si>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</si>
  <si>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</si>
  <si>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</si>
  <si>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</si>
  <si>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</si>
  <si>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</si>
  <si>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</si>
  <si>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</si>
  <si>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</si>
  <si>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</si>
  <si>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</si>
  <si>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</si>
  <si>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</si>
  <si>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</si>
  <si>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</si>
  <si>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</si>
  <si>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</si>
  <si>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</si>
  <si>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</si>
  <si>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</si>
  <si>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</si>
  <si>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</si>
  <si>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</si>
  <si>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</si>
  <si>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</si>
  <si>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</si>
  <si>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</si>
  <si>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</si>
  <si>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</si>
  <si>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</si>
  <si>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</si>
  <si>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</si>
  <si>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</si>
  <si>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</si>
  <si>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</si>
  <si>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</si>
  <si>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</si>
  <si>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</si>
  <si>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</si>
  <si>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</si>
  <si>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</si>
  <si>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</si>
  <si>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</si>
  <si>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</si>
  <si>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</si>
  <si>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</si>
  <si>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</si>
  <si>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</si>
  <si>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</si>
  <si>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</si>
  <si>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</si>
  <si>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</si>
  <si>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</si>
  <si>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</si>
  <si>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</si>
  <si>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</si>
  <si>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</si>
  <si>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</si>
  <si>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</si>
  <si>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</si>
  <si>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</si>
  <si>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</si>
  <si>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</si>
  <si>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</si>
  <si>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</si>
  <si>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</si>
  <si>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</si>
  <si>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</si>
  <si>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</si>
  <si>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</si>
  <si>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</si>
  <si>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</si>
  <si>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</si>
  <si>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</si>
  <si>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</si>
  <si>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</si>
  <si>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</si>
  <si>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</si>
  <si>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</si>
  <si>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</si>
  <si>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</si>
  <si>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</si>
  <si>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</si>
  <si>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</si>
  <si>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</si>
  <si>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</si>
  <si>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</si>
  <si>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</si>
  <si>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</si>
  <si>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</si>
  <si>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</si>
  <si>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</si>
  <si>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</si>
  <si>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</si>
  <si>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</si>
  <si>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</si>
  <si>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</si>
  <si>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</si>
  <si>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</si>
  <si>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</si>
  <si>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</si>
  <si>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</si>
  <si>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</si>
  <si>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</si>
  <si>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</si>
  <si>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</si>
  <si>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</si>
  <si>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</si>
  <si>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</si>
  <si>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</si>
  <si>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</si>
  <si>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</si>
  <si>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</si>
  <si>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</si>
  <si>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</si>
  <si>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</si>
  <si>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</si>
  <si>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</si>
  <si>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</si>
  <si>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</si>
  <si>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</si>
  <si>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</si>
  <si>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</si>
  <si>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</si>
  <si>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</si>
  <si>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</si>
  <si>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</si>
  <si>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</si>
  <si>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</si>
  <si>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</si>
  <si>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</si>
  <si>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</si>
  <si>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</si>
  <si>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</si>
  <si>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</si>
  <si>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</si>
  <si>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</si>
  <si>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</si>
  <si>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</si>
  <si>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</si>
  <si>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</si>
  <si>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</si>
  <si>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</si>
  <si>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</si>
  <si>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</si>
  <si>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</si>
  <si>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</si>
  <si>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</si>
  <si>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</si>
  <si>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</si>
  <si>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</si>
  <si>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</si>
  <si>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</si>
  <si>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</si>
  <si>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</si>
  <si>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</si>
  <si>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</si>
  <si>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</si>
  <si>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</si>
  <si>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</si>
  <si>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</si>
  <si>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</si>
  <si>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</si>
  <si>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</si>
  <si>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</si>
  <si>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</si>
  <si>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</si>
  <si>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</si>
  <si>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</si>
  <si>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</si>
  <si>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</si>
  <si>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</si>
  <si>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</si>
  <si>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</si>
  <si>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</si>
  <si>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</si>
  <si>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</si>
  <si>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</si>
  <si>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</si>
  <si>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</si>
  <si>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</si>
  <si>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</si>
  <si>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</si>
  <si>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</si>
  <si>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</si>
  <si>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</si>
  <si>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</si>
  <si>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</si>
  <si>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</si>
  <si>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</si>
  <si>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</si>
  <si>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</si>
  <si>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</si>
  <si>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</si>
  <si>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</si>
  <si>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</si>
  <si>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</si>
  <si>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</si>
  <si>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</si>
  <si>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</si>
  <si>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</si>
  <si>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</si>
  <si>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</si>
  <si>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</si>
  <si>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</si>
  <si>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</si>
  <si>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</si>
  <si>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</si>
  <si>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</si>
  <si>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</si>
  <si>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</si>
  <si>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</si>
  <si>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</si>
  <si>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</si>
  <si>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</si>
  <si>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</si>
  <si>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</si>
  <si>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</si>
  <si>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</si>
  <si>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</si>
  <si>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</si>
  <si>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</si>
  <si>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</si>
  <si>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</si>
  <si>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</si>
  <si>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</si>
  <si>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</si>
  <si>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</si>
  <si>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</si>
  <si>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</si>
  <si>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</si>
  <si>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</si>
  <si>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</si>
  <si>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</si>
  <si>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</si>
  <si>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</si>
  <si>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</si>
  <si>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</si>
  <si>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</si>
  <si>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</si>
  <si>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</si>
  <si>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</si>
  <si>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</si>
  <si>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</si>
  <si>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</si>
  <si>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</si>
  <si>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</si>
  <si>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</si>
  <si>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</si>
  <si>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</si>
  <si>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</si>
  <si>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</si>
  <si>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</si>
  <si>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</si>
  <si>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</si>
  <si>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</si>
  <si>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</si>
  <si>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</si>
  <si>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</si>
  <si>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</si>
  <si>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</si>
  <si>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</si>
  <si>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</si>
  <si>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</si>
  <si>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</si>
  <si>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</si>
  <si>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</si>
  <si>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</si>
  <si>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</si>
  <si>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</si>
  <si>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</si>
  <si>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</si>
  <si>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</si>
  <si>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</si>
  <si>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</si>
  <si>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</si>
  <si>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</si>
  <si>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</si>
  <si>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</si>
  <si>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</si>
  <si>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</si>
  <si>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</si>
  <si>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</si>
  <si>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</si>
  <si>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</si>
  <si>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</si>
  <si>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</si>
  <si>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</si>
  <si>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</si>
  <si>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</si>
  <si>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</si>
  <si>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</si>
  <si>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</si>
  <si>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</si>
  <si>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</si>
  <si>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</si>
  <si>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</si>
  <si>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</si>
  <si>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</si>
  <si>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</si>
  <si>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</si>
  <si>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</si>
  <si>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</si>
  <si>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</si>
  <si>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</si>
  <si>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</si>
  <si>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</si>
  <si>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</si>
  <si>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</si>
  <si>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</si>
  <si>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</si>
  <si>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</si>
  <si>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</si>
  <si>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</si>
  <si>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</si>
  <si>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</si>
  <si>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</si>
  <si>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</si>
  <si>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</si>
  <si>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</si>
  <si>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</si>
  <si>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</si>
  <si>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</si>
  <si>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</si>
  <si>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</si>
  <si>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</si>
  <si>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</si>
  <si>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</si>
  <si>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</si>
  <si>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</si>
  <si>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</si>
  <si>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</si>
  <si>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</si>
  <si>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</si>
  <si>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</si>
  <si>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</si>
  <si>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</si>
  <si>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</si>
  <si>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</si>
  <si>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</si>
  <si>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</si>
  <si>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</si>
  <si>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</si>
  <si>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</si>
  <si>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</si>
  <si>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</si>
  <si>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</si>
  <si>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</si>
  <si>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</si>
  <si>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</si>
  <si>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</si>
  <si>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</si>
  <si>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</si>
  <si>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</si>
  <si>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</si>
  <si>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</si>
  <si>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</si>
  <si>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</si>
  <si>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</si>
  <si>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</si>
  <si>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</si>
  <si>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</si>
  <si>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</si>
  <si>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</si>
  <si>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</si>
  <si>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</si>
  <si>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</si>
  <si>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</si>
  <si>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</si>
  <si>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</si>
  <si>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</si>
  <si>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</si>
  <si>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</si>
  <si>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</si>
  <si>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</si>
  <si>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</si>
  <si>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</si>
  <si>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</si>
  <si>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</si>
  <si>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</si>
  <si>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</si>
  <si>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</si>
  <si>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</si>
  <si>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</si>
  <si>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</si>
  <si>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</si>
  <si>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</si>
  <si>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</si>
  <si>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</si>
  <si>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</si>
  <si>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</si>
  <si>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</si>
  <si>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</si>
  <si>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</si>
  <si>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</si>
  <si>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</si>
  <si>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</si>
  <si>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</si>
  <si>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</si>
  <si>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</si>
  <si>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</si>
  <si>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</si>
  <si>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</si>
  <si>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</si>
  <si>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</si>
  <si>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</si>
  <si>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</si>
  <si>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</si>
  <si>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</si>
  <si>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</si>
  <si>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</si>
  <si>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</si>
  <si>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</si>
  <si>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</si>
  <si>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</si>
  <si>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</si>
  <si>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</si>
  <si>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</si>
  <si>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</si>
  <si>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</si>
  <si>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</si>
  <si>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</si>
  <si>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</si>
  <si>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</si>
  <si>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</si>
  <si>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</si>
  <si>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</si>
  <si>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</si>
  <si>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</si>
  <si>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</si>
  <si>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</si>
  <si>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</si>
  <si>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</si>
  <si>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</si>
  <si>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</si>
  <si>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</si>
  <si>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</si>
  <si>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</si>
  <si>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</si>
  <si>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</si>
  <si>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</si>
  <si>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</si>
  <si>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</si>
  <si>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</si>
  <si>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</si>
  <si>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</si>
  <si>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</si>
  <si>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</si>
  <si>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</si>
  <si>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</si>
  <si>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</si>
  <si>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</si>
  <si>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</si>
  <si>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</si>
  <si>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</si>
  <si>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</si>
  <si>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</si>
  <si>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</si>
  <si>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</si>
  <si>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</si>
  <si>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</si>
  <si>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</si>
  <si>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</si>
  <si>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</si>
  <si>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</si>
  <si>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</si>
  <si>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</si>
  <si>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</si>
  <si>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</si>
  <si>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</si>
  <si>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</si>
  <si>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</si>
  <si>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</si>
  <si>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</si>
  <si>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</si>
  <si>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</si>
  <si>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</si>
  <si>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</si>
  <si>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</si>
  <si>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</si>
  <si>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</si>
  <si>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</si>
  <si>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</si>
  <si>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</si>
  <si>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</si>
  <si>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</si>
  <si>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</si>
  <si>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</si>
  <si>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</si>
  <si>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</si>
  <si>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</si>
  <si>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</si>
  <si>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</si>
  <si>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</si>
  <si>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</si>
  <si>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</si>
  <si>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</si>
  <si>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</si>
  <si>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</si>
  <si>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</si>
  <si>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</si>
  <si>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</si>
  <si>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</si>
  <si>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</si>
  <si>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</si>
  <si>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</si>
  <si>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</si>
  <si>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</si>
  <si>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</si>
  <si>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</si>
  <si>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</si>
  <si>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</si>
  <si>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</si>
  <si>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</si>
  <si>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</si>
  <si>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</si>
  <si>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</si>
  <si>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</si>
  <si>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</si>
  <si>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</si>
  <si>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</si>
  <si>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</si>
  <si>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</si>
  <si>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</si>
  <si>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</si>
  <si>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</si>
  <si>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</si>
  <si>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</si>
  <si>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</si>
  <si>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</si>
  <si>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</si>
  <si>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</si>
  <si>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</si>
  <si>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</si>
  <si>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</si>
  <si>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</si>
  <si>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</si>
  <si>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</si>
  <si>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</si>
  <si>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</si>
  <si>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</si>
  <si>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</si>
  <si>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</si>
  <si>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</si>
  <si>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</si>
  <si>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</si>
  <si>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</si>
  <si>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</si>
  <si>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</si>
  <si>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</si>
  <si>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</si>
  <si>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</si>
  <si>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</si>
  <si>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</si>
  <si>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</si>
  <si>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</si>
  <si>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</si>
  <si>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</si>
  <si>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</si>
  <si>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</si>
  <si>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</si>
  <si>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</si>
  <si>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</si>
  <si>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</si>
  <si>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</si>
  <si>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</si>
  <si>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</si>
  <si>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</si>
  <si>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</si>
  <si>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</si>
  <si>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</si>
  <si>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</si>
  <si>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</si>
  <si>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</si>
  <si>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</si>
  <si>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</si>
  <si>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</si>
  <si>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</si>
  <si>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</si>
  <si>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</si>
  <si>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</si>
  <si>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</si>
  <si>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</si>
  <si>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</si>
  <si>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</si>
  <si>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</si>
  <si>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</si>
  <si>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</si>
  <si>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</si>
  <si>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</si>
  <si>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</si>
  <si>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</si>
  <si>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</si>
  <si>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</si>
  <si>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</si>
  <si>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</si>
  <si>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</si>
  <si>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</si>
  <si>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</si>
  <si>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</si>
  <si>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</si>
  <si>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</si>
  <si>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</si>
  <si>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</si>
  <si>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</si>
  <si>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</si>
  <si>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</si>
  <si>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</si>
  <si>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</si>
  <si>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</si>
  <si>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</si>
  <si>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</si>
  <si>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</si>
  <si>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</si>
  <si>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</si>
  <si>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</si>
  <si>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</si>
  <si>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</si>
  <si>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</si>
  <si>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</si>
  <si>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</si>
  <si>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</si>
  <si>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</si>
  <si>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</si>
  <si>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</si>
  <si>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</si>
  <si>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</si>
  <si>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</si>
  <si>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</si>
  <si>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</si>
  <si>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</si>
  <si>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</si>
  <si>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</si>
  <si>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</si>
  <si>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</si>
  <si>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</si>
  <si>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</si>
  <si>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</si>
  <si>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</si>
  <si>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</si>
  <si>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</si>
  <si>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</si>
  <si>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</si>
  <si>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</si>
  <si>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</si>
  <si>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</si>
  <si>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</si>
  <si>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</si>
  <si>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</si>
  <si>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</si>
  <si>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</si>
  <si>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</si>
  <si>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</si>
  <si>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</si>
  <si>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</si>
  <si>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</si>
  <si>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</si>
  <si>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</si>
  <si>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</si>
  <si>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</si>
  <si>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</si>
  <si>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</si>
  <si>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</si>
  <si>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</si>
  <si>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</si>
  <si>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</si>
  <si>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</si>
  <si>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</si>
  <si>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</si>
  <si>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</si>
  <si>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</si>
  <si>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</si>
  <si>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</si>
  <si>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</si>
  <si>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</si>
  <si>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</si>
  <si>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</si>
  <si>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</si>
  <si>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</si>
  <si>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</si>
  <si>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</si>
  <si>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</si>
  <si>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</si>
  <si>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</si>
  <si>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</si>
  <si>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</si>
  <si>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</si>
  <si>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</si>
  <si>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</si>
  <si>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</si>
  <si>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</si>
  <si>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</si>
  <si>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</si>
  <si>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</si>
  <si>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</si>
  <si>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</si>
  <si>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</si>
  <si>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</si>
  <si>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</si>
  <si>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</si>
  <si>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</si>
  <si>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</si>
  <si>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</si>
  <si>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</si>
  <si>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</si>
  <si>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</si>
  <si>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</si>
  <si>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</si>
  <si>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</si>
  <si>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</si>
  <si>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</si>
  <si>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</si>
  <si>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</si>
  <si>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</si>
  <si>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</si>
  <si>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</si>
  <si>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</si>
  <si>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</si>
  <si>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</si>
  <si>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</si>
  <si>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</si>
  <si>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</si>
  <si>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</si>
  <si>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</si>
  <si>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</si>
  <si>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</si>
  <si>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</si>
  <si>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</si>
  <si>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</si>
  <si>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</si>
  <si>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</si>
  <si>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</si>
  <si>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</si>
  <si>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</si>
  <si>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</si>
  <si>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</si>
  <si>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</si>
  <si>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</si>
  <si>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</si>
  <si>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</si>
  <si>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</si>
  <si>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</si>
  <si>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</si>
  <si>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</si>
  <si>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</si>
  <si>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</si>
  <si>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</si>
  <si>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</si>
  <si>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</si>
  <si>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</si>
  <si>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</si>
  <si>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</si>
  <si>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</si>
  <si>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</si>
  <si>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</si>
  <si>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</si>
  <si>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</si>
  <si>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</si>
  <si>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</si>
  <si>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</si>
  <si>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</si>
  <si>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</si>
  <si>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</si>
  <si>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</si>
  <si>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</si>
  <si>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</si>
  <si>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</si>
  <si>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</si>
  <si>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</si>
  <si>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</si>
  <si>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</si>
  <si>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</si>
  <si>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</si>
  <si>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</si>
  <si>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</si>
  <si>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</si>
  <si>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</si>
  <si>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</si>
  <si>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</si>
  <si>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</si>
  <si>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</si>
  <si>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</si>
  <si>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</si>
  <si>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</si>
  <si>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</si>
  <si>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</si>
  <si>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</si>
  <si>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</si>
  <si>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</si>
  <si>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</si>
  <si>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</si>
  <si>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</si>
  <si>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</si>
  <si>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</si>
  <si>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</si>
  <si>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</si>
  <si>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</si>
  <si>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</si>
  <si>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</si>
  <si>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</si>
  <si>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</si>
  <si>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</si>
  <si>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</si>
  <si>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</si>
  <si>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</si>
  <si>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</si>
  <si>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</si>
  <si>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</si>
  <si>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</si>
  <si>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</si>
  <si>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</si>
  <si>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</si>
  <si>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</si>
  <si>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</si>
  <si>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</si>
  <si>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</si>
  <si>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</si>
  <si>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</si>
  <si>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</si>
  <si>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</si>
  <si>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</si>
  <si>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</si>
  <si>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</si>
  <si>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</si>
  <si>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</si>
  <si>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</si>
  <si>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</si>
  <si>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</si>
  <si>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</si>
  <si>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</si>
  <si>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</si>
  <si>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</si>
  <si>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</si>
  <si>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</si>
  <si>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</si>
  <si>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</si>
  <si>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</si>
  <si>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</si>
  <si>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</si>
  <si>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</si>
  <si>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</si>
  <si>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</si>
  <si>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</si>
  <si>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</si>
  <si>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</si>
  <si>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</si>
  <si>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</si>
  <si>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</si>
  <si>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</si>
  <si>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</si>
  <si>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</si>
  <si>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</si>
  <si>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</si>
  <si>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</si>
  <si>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</si>
  <si>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</si>
  <si>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</si>
  <si>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</si>
  <si>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</si>
  <si>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</si>
  <si>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</si>
  <si>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</si>
  <si>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</si>
  <si>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</si>
  <si>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</si>
  <si>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</si>
  <si>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</si>
  <si>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</si>
  <si>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</si>
  <si>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</si>
  <si>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</si>
  <si>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</si>
  <si>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</si>
  <si>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</si>
  <si>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</si>
  <si>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</si>
  <si>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</si>
  <si>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</si>
  <si>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</si>
  <si>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</si>
  <si>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</si>
  <si>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</si>
  <si>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</si>
  <si>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</si>
  <si>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</si>
  <si>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</si>
  <si>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</si>
  <si>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</si>
  <si>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</si>
  <si>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</si>
  <si>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</si>
  <si>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</si>
  <si>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</si>
  <si>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</si>
  <si>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</si>
  <si>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</si>
  <si>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</si>
  <si>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</si>
  <si>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</si>
  <si>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</si>
  <si>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</si>
  <si>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</si>
  <si>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</si>
  <si>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</si>
  <si>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</si>
  <si>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</si>
  <si>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</si>
  <si>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</si>
  <si>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</si>
  <si>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</si>
  <si>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</si>
  <si>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</si>
  <si>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</si>
  <si>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</si>
  <si>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</si>
  <si>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</si>
  <si>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</si>
  <si>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</si>
  <si>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</si>
  <si>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</si>
  <si>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</si>
  <si>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</si>
  <si>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</si>
  <si>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</si>
  <si>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</si>
  <si>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</si>
  <si>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</si>
  <si>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</si>
  <si>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</si>
  <si>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</si>
  <si>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</si>
  <si>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</si>
  <si>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</si>
  <si>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</si>
  <si>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</si>
  <si>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</si>
  <si>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</si>
  <si>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</si>
  <si>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</si>
  <si>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</si>
  <si>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</si>
  <si>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</si>
  <si>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</si>
  <si>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</si>
  <si>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</si>
  <si>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</si>
  <si>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</si>
  <si>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</si>
  <si>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</si>
  <si>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</si>
  <si>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</si>
  <si>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</si>
  <si>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</si>
  <si>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</si>
  <si>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</si>
  <si>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</si>
  <si>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</si>
  <si>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</si>
  <si>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</si>
  <si>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</si>
  <si>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</si>
  <si>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</si>
  <si>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</si>
  <si>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</si>
  <si>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</si>
  <si>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</si>
  <si>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</si>
  <si>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</si>
  <si>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</si>
  <si>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</si>
  <si>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</si>
  <si>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</si>
  <si>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</si>
  <si>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</si>
  <si>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</si>
  <si>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</si>
  <si>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</si>
  <si>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</si>
  <si>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</si>
  <si>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</si>
  <si>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</si>
  <si>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</si>
  <si>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</si>
  <si>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</si>
  <si>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</si>
  <si>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</si>
  <si>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</si>
  <si>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</si>
  <si>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</si>
  <si>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</si>
  <si>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</si>
  <si>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</si>
  <si>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</si>
  <si>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</si>
  <si>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</si>
  <si>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</si>
  <si>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</si>
  <si>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</si>
  <si>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</si>
  <si>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</si>
  <si>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</si>
  <si>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</si>
  <si>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</si>
  <si>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</si>
  <si>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</si>
  <si>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</si>
  <si>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</si>
  <si>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</si>
  <si>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</si>
  <si>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</si>
  <si>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</si>
  <si>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</si>
  <si>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</si>
  <si>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</si>
  <si>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</si>
  <si>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</si>
  <si>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</si>
  <si>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</si>
  <si>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</si>
  <si>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</si>
  <si>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</si>
  <si>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</si>
  <si>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</si>
  <si>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</si>
  <si>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</si>
  <si>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</si>
  <si>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</si>
  <si>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</si>
  <si>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</si>
  <si>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</si>
  <si>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</si>
  <si>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</si>
  <si>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</si>
  <si>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</si>
  <si>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</si>
  <si>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</si>
  <si>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</si>
  <si>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</si>
  <si>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</si>
  <si>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</si>
  <si>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</si>
  <si>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</si>
  <si>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</si>
  <si>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</si>
  <si>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</si>
  <si>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</si>
  <si>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</si>
  <si>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</si>
  <si>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</si>
  <si>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</si>
  <si>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</si>
  <si>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</si>
  <si>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</si>
  <si>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</si>
  <si>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</si>
  <si>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</si>
  <si>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</si>
  <si>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</si>
  <si>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</si>
  <si>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</si>
  <si>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</si>
  <si>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</si>
  <si>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</si>
  <si>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</si>
  <si>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</si>
  <si>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</si>
  <si>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</si>
  <si>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</si>
  <si>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</si>
  <si>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</si>
  <si>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</si>
  <si>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</si>
  <si>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</si>
  <si>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</si>
  <si>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</si>
  <si>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</si>
  <si>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</si>
  <si>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</si>
  <si>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</si>
  <si>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</si>
  <si>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</si>
  <si>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</si>
  <si>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</si>
  <si>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</si>
  <si>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</si>
  <si>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</si>
  <si>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</si>
  <si>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</si>
  <si>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</si>
  <si>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</si>
  <si>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</si>
  <si>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</si>
  <si>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</si>
  <si>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</si>
  <si>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</si>
  <si>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</si>
  <si>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</si>
  <si>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</si>
  <si>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</si>
  <si>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</si>
  <si>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</si>
  <si>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</si>
  <si>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</si>
  <si>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</si>
  <si>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</si>
  <si>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</si>
  <si>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</si>
  <si>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</si>
  <si>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</si>
  <si>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</si>
  <si>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</si>
  <si>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</si>
  <si>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</si>
  <si>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</si>
  <si>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</si>
  <si>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</si>
  <si>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</si>
  <si>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</si>
  <si>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</si>
  <si>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</si>
  <si>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</si>
  <si>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</si>
  <si>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</si>
  <si>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</si>
  <si>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</si>
  <si>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</si>
  <si>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</si>
  <si>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</si>
  <si>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</si>
  <si>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</si>
  <si>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</si>
  <si>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</si>
  <si>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</si>
  <si>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</si>
  <si>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</si>
  <si>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</si>
  <si>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</si>
  <si>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</si>
  <si>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</si>
  <si>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</si>
  <si>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</si>
  <si>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</si>
  <si>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</si>
  <si>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</si>
  <si>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</si>
  <si>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</si>
  <si>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</si>
  <si>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</si>
  <si>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</si>
  <si>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</si>
  <si>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</si>
  <si>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</si>
  <si>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</si>
  <si>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</si>
  <si>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</si>
  <si>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</si>
  <si>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</si>
  <si>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</si>
  <si>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</si>
  <si>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</si>
  <si>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</si>
  <si>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</si>
  <si>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</si>
  <si>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</si>
  <si>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</si>
  <si>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</si>
  <si>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</si>
  <si>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</si>
  <si>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</si>
  <si>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</si>
  <si>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</si>
  <si>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</si>
  <si>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</si>
  <si>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</si>
  <si>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</si>
  <si>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</si>
  <si>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</si>
  <si>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</si>
  <si>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</si>
  <si>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</si>
  <si>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</si>
  <si>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</si>
  <si>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</si>
  <si>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</si>
  <si>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</si>
  <si>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</si>
  <si>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</si>
  <si>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</si>
  <si>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</si>
  <si>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</si>
  <si>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</si>
  <si>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</si>
  <si>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</si>
  <si>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</si>
  <si>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</si>
  <si>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</si>
  <si>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</si>
  <si>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</si>
  <si>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</si>
  <si>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</si>
  <si>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</si>
  <si>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</si>
  <si>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</si>
  <si>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</si>
  <si>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</si>
  <si>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</si>
  <si>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</si>
  <si>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</si>
  <si>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</si>
  <si>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</si>
  <si>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</si>
  <si>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</si>
  <si>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</si>
  <si>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</si>
  <si>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</si>
  <si>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</si>
  <si>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</si>
  <si>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</si>
  <si>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</si>
  <si>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</si>
  <si>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</si>
  <si>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</si>
  <si>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</si>
  <si>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</si>
  <si>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</si>
  <si>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</si>
  <si>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</si>
  <si>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</si>
  <si>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</si>
  <si>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</si>
  <si>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</si>
  <si>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</si>
  <si>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</si>
  <si>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</si>
  <si>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</si>
  <si>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</si>
  <si>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</si>
  <si>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</si>
  <si>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</si>
  <si>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</si>
  <si>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</si>
  <si>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</si>
  <si>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</si>
  <si>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</si>
  <si>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</si>
  <si>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</si>
  <si>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</si>
  <si>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</si>
  <si>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</si>
  <si>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</si>
  <si>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</si>
  <si>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</si>
  <si>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</si>
  <si>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</si>
  <si>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</si>
  <si>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</si>
  <si>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</si>
  <si>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</si>
  <si>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</si>
  <si>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</si>
  <si>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</si>
  <si>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</si>
  <si>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</si>
  <si>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</si>
  <si>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</si>
  <si>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</si>
  <si>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</si>
  <si>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</si>
  <si>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</si>
  <si>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</si>
  <si>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</si>
  <si>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</si>
  <si>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</si>
  <si>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</si>
  <si>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</si>
  <si>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</si>
  <si>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</si>
  <si>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</si>
  <si>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</si>
  <si>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</si>
  <si>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</si>
  <si>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</si>
  <si>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</si>
  <si>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</si>
  <si>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</si>
  <si>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</si>
  <si>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</si>
  <si>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</si>
  <si>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</si>
  <si>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</si>
  <si>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</si>
  <si>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</si>
  <si>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</si>
  <si>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</si>
  <si>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</si>
  <si>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</si>
  <si>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</si>
  <si>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</si>
  <si>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</si>
  <si>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</si>
  <si>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</si>
  <si>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</si>
  <si>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</si>
  <si>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</si>
  <si>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</si>
  <si>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</si>
  <si>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</si>
  <si>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</si>
  <si>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</si>
  <si>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</si>
  <si>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</si>
  <si>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</si>
  <si>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</si>
  <si>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</si>
  <si>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</si>
  <si>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</si>
  <si>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</si>
  <si>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</si>
  <si>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</si>
  <si>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</si>
  <si>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</si>
  <si>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</si>
  <si>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</si>
  <si>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</si>
  <si>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</si>
  <si>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</si>
  <si>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</si>
  <si>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</si>
  <si>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</si>
  <si>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</si>
  <si>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</si>
  <si>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</si>
  <si>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</si>
  <si>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</si>
  <si>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</si>
  <si>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</si>
  <si>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</si>
  <si>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</si>
  <si>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</si>
  <si>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</si>
  <si>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</si>
  <si>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</si>
  <si>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</si>
  <si>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</si>
  <si>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</si>
  <si>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</si>
  <si>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</si>
  <si>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</si>
  <si>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</si>
  <si>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</si>
  <si>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</si>
  <si>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</si>
  <si>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</si>
  <si>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</si>
  <si>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</si>
  <si>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</si>
  <si>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</si>
  <si>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</si>
  <si>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</si>
  <si>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</si>
  <si>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</si>
  <si>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</si>
  <si>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</si>
  <si>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</si>
  <si>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</si>
  <si>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</si>
  <si>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</si>
  <si>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</si>
  <si>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</si>
  <si>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</si>
  <si>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</si>
  <si>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</si>
  <si>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</si>
  <si>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</si>
  <si>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</si>
  <si>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</si>
  <si>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</si>
  <si>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</si>
  <si>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</si>
  <si>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</si>
  <si>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</si>
  <si>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</si>
  <si>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</si>
  <si>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</si>
  <si>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</si>
  <si>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</si>
  <si>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</si>
  <si>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</si>
  <si>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</si>
  <si>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</si>
  <si>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</si>
  <si>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</si>
  <si>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</si>
  <si>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</si>
  <si>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</si>
  <si>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</si>
  <si>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</si>
  <si>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</si>
  <si>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</si>
  <si>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</si>
  <si>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</si>
  <si>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</si>
  <si>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</si>
  <si>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</si>
  <si>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</si>
  <si>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</si>
  <si>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</si>
  <si>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</si>
  <si>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</si>
  <si>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</si>
  <si>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</si>
  <si>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</si>
  <si>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</si>
  <si>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</si>
  <si>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</si>
  <si>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</si>
  <si>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</si>
  <si>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</si>
  <si>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</si>
  <si>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</si>
  <si>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</si>
  <si>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</si>
  <si>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</si>
  <si>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</si>
  <si>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</si>
  <si>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</si>
  <si>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</si>
  <si>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</si>
  <si>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</si>
  <si>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</si>
  <si>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</si>
  <si>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</si>
  <si>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</si>
  <si>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</si>
  <si>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</si>
  <si>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</si>
  <si>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</si>
  <si>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</si>
  <si>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</si>
  <si>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</si>
  <si>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</si>
  <si>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</si>
  <si>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</si>
  <si>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</si>
  <si>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</si>
  <si>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</si>
  <si>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</si>
  <si>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</si>
  <si>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</si>
  <si>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</si>
  <si>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</si>
  <si>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</si>
  <si>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</si>
  <si>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</si>
  <si>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</si>
  <si>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</si>
  <si>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</si>
  <si>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</si>
  <si>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</si>
  <si>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</si>
  <si>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</si>
  <si>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</si>
  <si>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</si>
  <si>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</si>
  <si>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</si>
  <si>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</si>
  <si>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</si>
  <si>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</si>
  <si>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</si>
  <si>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</si>
  <si>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</si>
  <si>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</si>
  <si>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</si>
  <si>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</si>
  <si>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</si>
  <si>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</si>
  <si>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</si>
  <si>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</si>
  <si>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</si>
  <si>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</si>
  <si>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</si>
  <si>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</si>
  <si>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</si>
  <si>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</si>
  <si>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</si>
  <si>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</si>
  <si>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</si>
  <si>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</si>
  <si>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</si>
  <si>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</si>
  <si>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</si>
  <si>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</si>
  <si>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</si>
  <si>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</si>
  <si>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</si>
  <si>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</si>
  <si>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</si>
  <si>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</si>
  <si>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</si>
  <si>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</si>
  <si>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</si>
  <si>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</si>
  <si>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</si>
  <si>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</si>
  <si>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</si>
  <si>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</si>
  <si>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</si>
  <si>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</si>
  <si>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</si>
  <si>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</si>
  <si>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</si>
  <si>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</si>
  <si>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</si>
  <si>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</si>
  <si>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</si>
  <si>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</si>
  <si>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</si>
  <si>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</si>
  <si>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</si>
  <si>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</si>
  <si>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</si>
  <si>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</si>
  <si>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</si>
  <si>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</si>
  <si>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</si>
  <si>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</si>
  <si>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</si>
  <si>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</si>
  <si>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</si>
  <si>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</si>
  <si>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</si>
  <si>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</si>
  <si>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</si>
  <si>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</si>
  <si>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</si>
  <si>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</si>
  <si>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</si>
  <si>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</si>
  <si>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</si>
  <si>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</si>
  <si>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</si>
  <si>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</si>
  <si>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</si>
  <si>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</si>
  <si>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</si>
  <si>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</si>
  <si>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</si>
  <si>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</si>
  <si>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</si>
  <si>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</si>
  <si>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</si>
  <si>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</si>
  <si>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</si>
  <si>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</si>
  <si>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</si>
  <si>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</si>
  <si>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</si>
  <si>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</si>
  <si>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</si>
  <si>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</si>
  <si>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</si>
  <si>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</si>
  <si>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</si>
  <si>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</si>
  <si>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</si>
  <si>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</si>
  <si>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</si>
  <si>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</si>
  <si>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</si>
  <si>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</si>
  <si>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</si>
  <si>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</si>
  <si>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</si>
  <si>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</si>
  <si>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</si>
  <si>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</si>
  <si>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</si>
  <si>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</si>
  <si>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</si>
  <si>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</si>
  <si>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</si>
  <si>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</si>
  <si>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</si>
  <si>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</si>
  <si>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</si>
  <si>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</si>
  <si>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</si>
  <si>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</si>
  <si>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</si>
  <si>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</si>
  <si>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</si>
  <si>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</si>
  <si>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</si>
  <si>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</si>
  <si>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</si>
  <si>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</si>
  <si>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</si>
  <si>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</si>
  <si>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</si>
  <si>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</si>
  <si>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</si>
  <si>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</si>
  <si>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</si>
  <si>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</si>
  <si>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</si>
  <si>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</si>
  <si>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</si>
  <si>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</si>
  <si>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</si>
  <si>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</si>
  <si>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</si>
  <si>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</si>
  <si>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</si>
  <si>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</si>
  <si>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</si>
  <si>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</si>
  <si>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</si>
  <si>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</si>
  <si>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</si>
  <si>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</si>
  <si>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</si>
  <si>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</si>
  <si>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</si>
  <si>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</si>
  <si>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</si>
  <si>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</si>
  <si>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</si>
  <si>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</si>
  <si>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</si>
  <si>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</si>
  <si>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</si>
  <si>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</si>
  <si>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</si>
  <si>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</si>
  <si>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</si>
  <si>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</si>
  <si>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</si>
  <si>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</si>
  <si>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</si>
  <si>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</si>
  <si>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</si>
  <si>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</si>
  <si>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</si>
  <si>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</si>
  <si>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</si>
  <si>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</si>
  <si>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</si>
  <si>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</si>
  <si>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</si>
  <si>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</si>
  <si>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</si>
  <si>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</si>
  <si>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</si>
  <si>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</si>
  <si>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</si>
  <si>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</si>
  <si>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</si>
  <si>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</si>
  <si>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</si>
  <si>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</si>
  <si>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</si>
  <si>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</si>
  <si>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</si>
  <si>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</si>
  <si>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</si>
  <si>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</si>
  <si>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</si>
  <si>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</si>
  <si>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</si>
  <si>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</si>
  <si>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</si>
  <si>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</si>
  <si>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</si>
  <si>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</si>
  <si>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</si>
  <si>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</si>
  <si>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</si>
  <si>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</si>
  <si>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</si>
  <si>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</si>
  <si>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</si>
  <si>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</si>
  <si>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</si>
  <si>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</si>
  <si>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</si>
  <si>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</si>
  <si>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</si>
  <si>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</si>
  <si>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</si>
  <si>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</si>
  <si>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</si>
  <si>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</si>
  <si>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</si>
  <si>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</si>
  <si>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</si>
  <si>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</si>
  <si>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</si>
  <si>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</si>
  <si>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</si>
  <si>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</si>
  <si>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</si>
  <si>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</si>
  <si>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</si>
  <si>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</si>
  <si>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</si>
  <si>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</si>
  <si>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</si>
  <si>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</si>
  <si>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</si>
  <si>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</si>
  <si>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</si>
  <si>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</si>
  <si>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</si>
  <si>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</si>
  <si>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</si>
  <si>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</si>
  <si>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</si>
  <si>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</si>
  <si>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</si>
  <si>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</si>
  <si>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</si>
  <si>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</si>
  <si>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</si>
  <si>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</si>
  <si>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</si>
  <si>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</si>
  <si>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</si>
  <si>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</si>
  <si>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</si>
  <si>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</si>
  <si>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</si>
  <si>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</si>
  <si>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</si>
  <si>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</si>
  <si>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</si>
  <si>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</si>
  <si>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</si>
  <si>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</si>
  <si>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</si>
  <si>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</si>
  <si>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</si>
  <si>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</si>
  <si>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</si>
  <si>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</si>
  <si>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</si>
  <si>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</si>
  <si>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</si>
  <si>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</si>
  <si>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</si>
  <si>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</si>
  <si>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</si>
  <si>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</si>
  <si>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</si>
  <si>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</si>
  <si>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</si>
  <si>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</si>
  <si>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</si>
  <si>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</si>
  <si>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</si>
  <si>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</si>
  <si>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</si>
  <si>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</si>
  <si>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</si>
  <si>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</si>
  <si>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</si>
  <si>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</si>
  <si>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</si>
  <si>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</si>
  <si>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</si>
  <si>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</si>
  <si>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</si>
  <si>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</si>
  <si>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</si>
  <si>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</si>
  <si>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</si>
  <si>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</si>
  <si>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</si>
  <si>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</si>
  <si>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</si>
  <si>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</si>
  <si>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</si>
  <si>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</si>
  <si>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</si>
  <si>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</si>
  <si>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</si>
  <si>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</si>
  <si>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</si>
  <si>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</si>
  <si>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</si>
  <si>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</si>
  <si>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</si>
  <si>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</si>
  <si>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</si>
  <si>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</si>
  <si>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</si>
  <si>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</si>
  <si>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</si>
  <si>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</si>
  <si>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</si>
  <si>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</si>
  <si>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</si>
  <si>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</si>
  <si>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</si>
  <si>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</si>
  <si>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</si>
  <si>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</si>
  <si>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</si>
  <si>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</si>
  <si>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</si>
  <si>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</si>
  <si>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</si>
  <si>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</si>
  <si>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</si>
  <si>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</si>
  <si>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</si>
  <si>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</si>
  <si>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</si>
  <si>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</si>
  <si>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</si>
  <si>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</si>
  <si>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</si>
  <si>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</si>
  <si>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</si>
  <si>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</si>
  <si>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</si>
  <si>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</si>
  <si>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</si>
  <si>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</si>
  <si>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</si>
  <si>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</si>
  <si>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</si>
  <si>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</si>
  <si>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</si>
  <si>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</si>
  <si>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</si>
  <si>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</si>
  <si>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</si>
  <si>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</si>
  <si>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</si>
  <si>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</si>
  <si>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</si>
  <si>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</si>
  <si>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</si>
  <si>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</si>
  <si>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</si>
  <si>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</si>
  <si>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</si>
  <si>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</si>
  <si>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</si>
  <si>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</si>
  <si>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</si>
  <si>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</si>
  <si>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</si>
  <si>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</si>
  <si>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</si>
  <si>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</si>
  <si>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</si>
  <si>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</si>
  <si>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</si>
  <si>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</si>
  <si>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</si>
  <si>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</si>
  <si>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</si>
  <si>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</si>
  <si>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</si>
  <si>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</si>
  <si>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</si>
  <si>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</si>
  <si>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</si>
  <si>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</si>
  <si>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</si>
  <si>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</si>
  <si>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</si>
  <si>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</si>
  <si>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</si>
  <si>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</si>
  <si>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</si>
  <si>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</si>
  <si>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</si>
  <si>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</si>
  <si>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</si>
  <si>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</si>
  <si>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</si>
  <si>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</si>
  <si>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</si>
  <si>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</si>
  <si>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</si>
  <si>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</si>
  <si>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</si>
  <si>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</si>
  <si>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</si>
  <si>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</si>
  <si>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</si>
  <si>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</si>
  <si>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</si>
  <si>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</si>
  <si>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</si>
  <si>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</si>
  <si>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</si>
  <si>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</si>
  <si>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</si>
  <si>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</si>
  <si>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</si>
  <si>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</si>
  <si>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</si>
  <si>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</si>
  <si>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</si>
  <si>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</si>
  <si>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</si>
  <si>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</si>
  <si>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</si>
  <si>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</si>
  <si>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</si>
  <si>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</si>
  <si>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</si>
  <si>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</si>
  <si>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</si>
  <si>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</si>
  <si>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</si>
  <si>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</si>
  <si>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</si>
  <si>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</si>
  <si>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</si>
  <si>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</si>
  <si>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</si>
  <si>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</si>
  <si>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</si>
  <si>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</si>
  <si>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</si>
  <si>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</si>
  <si>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</si>
  <si>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</si>
  <si>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</si>
  <si>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</si>
  <si>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</si>
  <si>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</si>
  <si>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</si>
  <si>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</si>
  <si>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</si>
  <si>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</si>
  <si>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</si>
  <si>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</si>
  <si>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</si>
  <si>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</si>
  <si>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</si>
  <si>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</si>
  <si>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</si>
  <si>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</si>
  <si>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</si>
  <si>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</si>
  <si>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</si>
  <si>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</si>
  <si>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</si>
  <si>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</si>
  <si>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</si>
  <si>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</si>
  <si>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</si>
  <si>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</si>
  <si>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</si>
  <si>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</si>
  <si>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</si>
  <si>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</si>
  <si>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</si>
  <si>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</si>
  <si>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</si>
  <si>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</si>
  <si>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</si>
  <si>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</si>
  <si>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</si>
  <si>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</si>
  <si>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</si>
  <si>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</si>
  <si>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</si>
  <si>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</si>
  <si>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</si>
  <si>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</si>
  <si>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</si>
  <si>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</si>
  <si>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</si>
  <si>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</si>
  <si>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</si>
  <si>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</si>
  <si>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</si>
  <si>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</si>
  <si>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</si>
  <si>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</si>
  <si>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</si>
  <si>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</si>
  <si>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</si>
  <si>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</si>
  <si>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</si>
  <si>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</si>
  <si>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</si>
  <si>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</si>
  <si>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</si>
  <si>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</si>
  <si>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</si>
  <si>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</si>
  <si>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</si>
  <si>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</si>
  <si>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</si>
  <si>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</si>
  <si>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</si>
  <si>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</si>
  <si>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</si>
  <si>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</si>
  <si>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</si>
  <si>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</si>
  <si>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</si>
  <si>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</si>
  <si>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</si>
  <si>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</si>
  <si>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</si>
  <si>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</si>
  <si>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</si>
  <si>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</si>
  <si>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</si>
  <si>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</si>
  <si>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</si>
  <si>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</si>
  <si>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</si>
  <si>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</si>
  <si>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</si>
  <si>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</si>
  <si>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</si>
  <si>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</si>
  <si>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</si>
  <si>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</si>
  <si>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</si>
  <si>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</si>
  <si>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</si>
  <si>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</si>
  <si>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</si>
  <si>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</si>
  <si>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</si>
  <si>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</si>
  <si>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</si>
  <si>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</si>
  <si>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</si>
  <si>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</si>
  <si>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</si>
  <si>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</si>
  <si>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</si>
  <si>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</si>
  <si>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</si>
  <si>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</si>
  <si>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</si>
  <si>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</si>
  <si>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</si>
  <si>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</si>
  <si>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</si>
  <si>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</si>
  <si>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</si>
  <si>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</si>
  <si>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</si>
  <si>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</si>
  <si>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</si>
  <si>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</si>
  <si>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</si>
  <si>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</si>
  <si>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</si>
  <si>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</si>
  <si>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</si>
  <si>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</si>
  <si>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</si>
  <si>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</si>
  <si>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</si>
  <si>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</si>
  <si>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</si>
  <si>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</si>
  <si>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</si>
  <si>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</si>
  <si>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</si>
  <si>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</si>
  <si>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</si>
  <si>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</si>
  <si>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</si>
  <si>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</si>
  <si>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</si>
  <si>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</si>
  <si>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</si>
  <si>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</si>
  <si>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</si>
  <si>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</si>
  <si>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</si>
  <si>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</si>
  <si>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</si>
  <si>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</si>
  <si>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</si>
  <si>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</si>
  <si>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</si>
  <si>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</si>
  <si>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</si>
  <si>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</si>
  <si>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</si>
  <si>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</si>
  <si>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</si>
  <si>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</si>
  <si>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</si>
  <si>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</si>
  <si>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</si>
  <si>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</si>
  <si>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</si>
  <si>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</si>
  <si>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</si>
  <si>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</si>
  <si>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</si>
  <si>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</si>
  <si>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</si>
  <si>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</si>
  <si>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</si>
  <si>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</si>
  <si>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</si>
  <si>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</si>
  <si>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</si>
  <si>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</si>
  <si>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</si>
  <si>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</si>
  <si>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</si>
  <si>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</si>
  <si>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</si>
  <si>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</si>
  <si>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</si>
  <si>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</si>
  <si>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</si>
  <si>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</si>
  <si>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</si>
  <si>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</si>
  <si>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</si>
  <si>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</si>
  <si>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</si>
  <si>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</si>
  <si>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</si>
  <si>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</si>
  <si>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</si>
  <si>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</si>
  <si>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</si>
  <si>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</si>
  <si>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</si>
  <si>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</si>
  <si>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</si>
  <si>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</si>
  <si>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</si>
  <si>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</si>
  <si>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</si>
  <si>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</si>
  <si>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</si>
  <si>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</si>
  <si>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</si>
  <si>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</si>
  <si>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</si>
  <si>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</si>
  <si>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</si>
  <si>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</si>
  <si>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</si>
  <si>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</si>
  <si>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</si>
  <si>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</si>
  <si>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</si>
  <si>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</si>
  <si>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</si>
  <si>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</si>
  <si>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</si>
  <si>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</si>
  <si>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</si>
  <si>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</si>
  <si>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</si>
  <si>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</si>
  <si>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</si>
  <si>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</si>
  <si>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</si>
  <si>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</si>
  <si>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</si>
  <si>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</si>
  <si>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</si>
  <si>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</si>
  <si>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</si>
  <si>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</si>
  <si>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</si>
  <si>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</si>
  <si>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</si>
  <si>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</si>
  <si>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</si>
  <si>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</si>
  <si>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</si>
  <si>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</si>
  <si>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</si>
  <si>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</si>
  <si>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</si>
  <si>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</si>
  <si>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</si>
  <si>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</si>
  <si>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</si>
  <si>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</si>
  <si>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</si>
  <si>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</si>
  <si>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</si>
  <si>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</si>
  <si>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</si>
  <si>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</si>
  <si>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</si>
  <si>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</si>
  <si>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</si>
  <si>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</si>
  <si>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</si>
  <si>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</si>
  <si>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</si>
  <si>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</si>
  <si>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</si>
  <si>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</si>
  <si>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</si>
  <si>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</si>
  <si>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</si>
  <si>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</si>
  <si>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</si>
  <si>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</si>
  <si>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</si>
  <si>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</si>
  <si>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</si>
  <si>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</si>
  <si>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</si>
  <si>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</si>
  <si>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</si>
  <si>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</si>
  <si>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</si>
  <si>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</si>
  <si>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</si>
  <si>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</si>
  <si>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</si>
  <si>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</si>
  <si>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</si>
  <si>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</si>
  <si>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</si>
  <si>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</si>
  <si>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</si>
  <si>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</si>
  <si>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</si>
  <si>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</si>
  <si>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</si>
  <si>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</si>
  <si>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</si>
  <si>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</si>
  <si>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</si>
  <si>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</si>
  <si>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</si>
  <si>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</si>
  <si>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</si>
  <si>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</si>
  <si>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</si>
  <si>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</si>
  <si>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</si>
  <si>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</si>
  <si>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</si>
  <si>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</si>
  <si>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</si>
  <si>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</si>
  <si>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</si>
  <si>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</si>
  <si>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</si>
  <si>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</si>
  <si>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</si>
  <si>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</si>
  <si>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</si>
  <si>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</si>
  <si>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</si>
  <si>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</si>
  <si>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</si>
  <si>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</si>
  <si>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</si>
  <si>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</si>
  <si>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</si>
  <si>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</si>
  <si>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</si>
  <si>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</si>
  <si>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</si>
  <si>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</si>
  <si>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</si>
  <si>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</si>
  <si>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</si>
  <si>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</si>
  <si>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</si>
  <si>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</si>
  <si>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</si>
  <si>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</si>
  <si>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</si>
  <si>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</si>
  <si>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</si>
  <si>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</si>
  <si>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</si>
  <si>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</si>
  <si>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</si>
  <si>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</si>
  <si>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</si>
  <si>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</si>
  <si>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</si>
  <si>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</si>
  <si>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</si>
  <si>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</si>
  <si>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</si>
  <si>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</si>
  <si>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</si>
  <si>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</si>
  <si>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</si>
  <si>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</si>
  <si>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</si>
  <si>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</si>
  <si>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</si>
  <si>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</si>
  <si>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</si>
  <si>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</si>
  <si>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</si>
  <si>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</si>
  <si>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</si>
  <si>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</si>
  <si>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</si>
  <si>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</si>
  <si>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</si>
  <si>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</si>
  <si>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</si>
  <si>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</si>
  <si>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</si>
  <si>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</si>
  <si>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</si>
  <si>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</si>
  <si>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</si>
  <si>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</si>
  <si>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</si>
  <si>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</si>
  <si>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</si>
  <si>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</si>
  <si>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</si>
  <si>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</si>
  <si>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</si>
  <si>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</si>
  <si>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</si>
  <si>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</si>
  <si>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</si>
  <si>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</si>
  <si>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</si>
  <si>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</si>
  <si>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</si>
  <si>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</si>
  <si>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</si>
  <si>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</si>
  <si>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</si>
  <si>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</si>
  <si>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</si>
  <si>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</si>
  <si>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</si>
  <si>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</si>
  <si>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</si>
  <si>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</si>
  <si>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</si>
  <si>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</si>
  <si>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</si>
  <si>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</si>
  <si>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</si>
  <si>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</si>
  <si>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</si>
  <si>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</si>
  <si>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</si>
  <si>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</si>
  <si>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</si>
  <si>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</si>
  <si>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</si>
  <si>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</si>
  <si>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</si>
  <si>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</si>
  <si>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</si>
  <si>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</si>
  <si>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</si>
  <si>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</si>
  <si>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</si>
  <si>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</si>
  <si>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</si>
  <si>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</si>
  <si>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</si>
  <si>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</si>
  <si>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</si>
  <si>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</si>
  <si>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</si>
  <si>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</si>
  <si>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</si>
  <si>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</si>
  <si>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</si>
  <si>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</si>
  <si>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</si>
  <si>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</si>
  <si>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</si>
  <si>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</si>
  <si>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</si>
  <si>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</si>
  <si>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</si>
  <si>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</si>
  <si>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</si>
  <si>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</si>
  <si>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</si>
  <si>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</si>
  <si>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</si>
  <si>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</si>
  <si>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</si>
  <si>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</si>
  <si>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</si>
  <si>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</si>
  <si>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</si>
  <si>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</si>
  <si>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</si>
  <si>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</si>
  <si>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</si>
  <si>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</si>
  <si>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</si>
  <si>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</si>
  <si>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</si>
  <si>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</si>
  <si>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</si>
  <si>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</si>
  <si>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</si>
  <si>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</si>
  <si>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</si>
  <si>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</si>
  <si>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</si>
  <si>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</si>
  <si>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</si>
  <si>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</si>
  <si>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</si>
  <si>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</si>
  <si>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</si>
  <si>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</si>
  <si>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</si>
  <si>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</si>
  <si>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</si>
  <si>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</si>
  <si>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</si>
  <si>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</si>
  <si>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</si>
  <si>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</si>
  <si>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</si>
  <si>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</si>
  <si>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</si>
  <si>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</si>
  <si>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</si>
  <si>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</si>
  <si>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</si>
  <si>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</si>
  <si>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</si>
  <si>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</si>
  <si>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</si>
  <si>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</si>
  <si>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</si>
  <si>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</si>
  <si>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</si>
  <si>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</si>
  <si>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</si>
  <si>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</si>
  <si>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</si>
  <si>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</si>
  <si>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</si>
  <si>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</si>
  <si>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</si>
  <si>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</si>
  <si>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</si>
  <si>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</si>
  <si>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</si>
  <si>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</si>
  <si>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</si>
  <si>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</si>
  <si>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</si>
  <si>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</si>
  <si>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</si>
  <si>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</si>
  <si>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</si>
  <si>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</si>
  <si>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</si>
  <si>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</si>
  <si>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</si>
  <si>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</si>
  <si>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</si>
  <si>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</si>
  <si>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</si>
  <si>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</si>
  <si>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</si>
  <si>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</si>
  <si>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</si>
  <si>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</si>
  <si>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</si>
  <si>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</si>
  <si>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</si>
  <si>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</si>
  <si>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</si>
  <si>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</si>
  <si>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</si>
  <si>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</si>
  <si>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</si>
  <si>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</si>
  <si>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</si>
  <si>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</si>
  <si>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</si>
  <si>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</si>
  <si>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</si>
  <si>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</si>
  <si>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</si>
  <si>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</si>
  <si>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</si>
  <si>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</si>
  <si>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</si>
  <si>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</si>
  <si>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</si>
  <si>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</si>
  <si>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</si>
  <si>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</si>
  <si>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</si>
  <si>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</si>
  <si>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</si>
  <si>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</si>
  <si>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</si>
  <si>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</si>
  <si>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</si>
  <si>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</si>
  <si>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</si>
  <si>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</si>
  <si>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</si>
  <si>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</si>
  <si>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</si>
  <si>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</si>
  <si>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</si>
  <si>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</si>
  <si>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</si>
  <si>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</si>
  <si>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</si>
  <si>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</si>
  <si>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</si>
  <si>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</si>
  <si>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</si>
  <si>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</si>
  <si>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</si>
  <si>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</si>
  <si>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</si>
  <si>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</si>
  <si>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</si>
  <si>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</si>
  <si>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</si>
  <si>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</si>
  <si>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</si>
  <si>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</si>
  <si>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</si>
  <si>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</si>
  <si>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</si>
  <si>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</si>
  <si>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</si>
  <si>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</si>
  <si>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</si>
  <si>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</si>
  <si>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</si>
  <si>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</si>
  <si>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</si>
  <si>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</si>
  <si>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</si>
  <si>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</si>
  <si>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</si>
  <si>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</si>
  <si>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</si>
  <si>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</si>
  <si>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</si>
  <si>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</si>
  <si>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</si>
  <si>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</si>
  <si>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</si>
  <si>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</si>
  <si>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</si>
  <si>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</si>
  <si>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</si>
  <si>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</si>
  <si>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</si>
  <si>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</si>
  <si>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</si>
  <si>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</si>
  <si>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</si>
  <si>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</si>
  <si>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</si>
  <si>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</si>
  <si>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</si>
  <si>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</si>
  <si>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</si>
  <si>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</si>
  <si>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</si>
  <si>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</si>
  <si>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</si>
  <si>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</si>
  <si>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</si>
  <si>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</si>
  <si>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</si>
  <si>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</si>
  <si>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</si>
  <si>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</si>
  <si>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</si>
  <si>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</si>
  <si>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</si>
  <si>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</si>
  <si>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</si>
  <si>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</si>
  <si>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</si>
  <si>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</si>
  <si>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</si>
  <si>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</si>
  <si>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</si>
  <si>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</si>
  <si>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</si>
  <si>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</si>
  <si>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</si>
  <si>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</si>
  <si>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</si>
  <si>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</si>
  <si>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</si>
  <si>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</si>
  <si>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</si>
  <si>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</si>
  <si>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</si>
  <si>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</si>
  <si>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</si>
  <si>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</si>
  <si>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</si>
  <si>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</si>
  <si>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</si>
  <si>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</si>
  <si>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</si>
  <si>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</si>
  <si>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</si>
  <si>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</si>
  <si>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</si>
  <si>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</si>
  <si>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</si>
  <si>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</si>
  <si>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</si>
  <si>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</si>
  <si>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</si>
  <si>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</si>
  <si>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</si>
  <si>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</si>
  <si>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</si>
  <si>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</si>
  <si>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</si>
  <si>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</si>
  <si>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</si>
  <si>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</si>
  <si>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</si>
  <si>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</si>
  <si>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</si>
  <si>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</si>
  <si>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</si>
  <si>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</si>
  <si>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</si>
  <si>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</si>
  <si>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</si>
  <si>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</si>
  <si>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</si>
  <si>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</si>
  <si>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</si>
  <si>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</si>
  <si>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</si>
  <si>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</si>
  <si>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</si>
  <si>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</si>
  <si>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</si>
  <si>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</si>
  <si>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</si>
  <si>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</si>
  <si>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</si>
  <si>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</si>
  <si>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</si>
  <si>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</si>
  <si>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</si>
  <si>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</si>
  <si>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</si>
  <si>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</si>
  <si>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</si>
  <si>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</si>
  <si>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</si>
  <si>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</si>
  <si>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</si>
  <si>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</si>
  <si>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</si>
  <si>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</si>
  <si>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</si>
  <si>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</si>
  <si>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</si>
  <si>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</si>
  <si>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</si>
  <si>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</si>
  <si>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</si>
  <si>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</si>
  <si>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</si>
  <si>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</si>
  <si>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</si>
  <si>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</si>
  <si>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</si>
  <si>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</si>
  <si>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</si>
  <si>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</si>
  <si>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</si>
  <si>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</si>
  <si>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</si>
  <si>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</si>
  <si>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</si>
  <si>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</si>
  <si>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</si>
  <si>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</si>
  <si>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</si>
  <si>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</si>
  <si>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</si>
  <si>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</si>
  <si>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</si>
  <si>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</si>
  <si>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</si>
  <si>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</si>
  <si>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</si>
  <si>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</si>
  <si>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</si>
  <si>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</si>
  <si>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</si>
  <si>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</si>
  <si>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</si>
  <si>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</si>
  <si>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</si>
  <si>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</si>
  <si>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</si>
  <si>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</si>
  <si>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</si>
  <si>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</si>
  <si>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</si>
  <si>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</si>
  <si>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</si>
  <si>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</si>
  <si>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</si>
  <si>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</si>
  <si>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</si>
  <si>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</si>
  <si>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</si>
  <si>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</si>
  <si>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</si>
  <si>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</si>
  <si>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</si>
  <si>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</si>
  <si>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</si>
  <si>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</si>
  <si>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</si>
  <si>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</si>
  <si>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</si>
  <si>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</si>
  <si>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</si>
  <si>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</si>
  <si>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</si>
  <si>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</si>
  <si>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</si>
  <si>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</si>
  <si>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</si>
  <si>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</si>
  <si>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</si>
  <si>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</si>
  <si>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</si>
  <si>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</si>
  <si>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</si>
  <si>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</si>
  <si>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</si>
  <si>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</si>
  <si>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</si>
  <si>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</si>
  <si>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</si>
  <si>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</si>
  <si>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</si>
  <si>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</si>
  <si>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</si>
  <si>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</si>
  <si>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</si>
  <si>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</si>
  <si>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</si>
  <si>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</si>
  <si>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</si>
  <si>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</si>
  <si>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</si>
  <si>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</si>
  <si>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</si>
  <si>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</si>
  <si>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</si>
  <si>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</si>
  <si>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</si>
  <si>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</si>
  <si>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</si>
  <si>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</si>
  <si>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</si>
  <si>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</si>
  <si>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</si>
  <si>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</si>
  <si>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</si>
  <si>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</si>
  <si>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</si>
  <si>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</si>
  <si>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</si>
  <si>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</si>
  <si>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</si>
  <si>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</si>
  <si>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</si>
  <si>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</si>
  <si>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</si>
  <si>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</si>
  <si>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</si>
  <si>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</si>
  <si>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</si>
  <si>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</si>
  <si>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</si>
  <si>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</si>
  <si>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</si>
  <si>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</si>
  <si>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</si>
  <si>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</si>
  <si>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</si>
  <si>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</si>
  <si>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</si>
  <si>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</si>
  <si>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</si>
  <si>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</si>
  <si>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</si>
  <si>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</si>
  <si>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</si>
  <si>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</si>
  <si>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</si>
  <si>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</si>
  <si>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</si>
  <si>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</si>
  <si>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</si>
  <si>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</si>
  <si>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</si>
  <si>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</si>
  <si>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</si>
  <si>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</si>
  <si>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</si>
  <si>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</si>
  <si>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</si>
  <si>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</si>
  <si>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</si>
  <si>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</si>
  <si>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</si>
  <si>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</si>
  <si>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</si>
  <si>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</si>
  <si>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</si>
  <si>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</si>
  <si>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</si>
  <si>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</si>
  <si>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</si>
  <si>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</si>
  <si>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</si>
  <si>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</si>
  <si>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</si>
  <si>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</si>
  <si>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</si>
  <si>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</si>
  <si>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</si>
  <si>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</si>
  <si>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</si>
  <si>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</si>
  <si>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</si>
  <si>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</si>
  <si>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</si>
  <si>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</si>
  <si>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</si>
  <si>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</si>
  <si>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</si>
  <si>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</si>
  <si>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</si>
  <si>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</si>
  <si>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</si>
  <si>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</si>
  <si>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</si>
  <si>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</si>
  <si>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</si>
  <si>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</si>
  <si>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</si>
  <si>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</si>
  <si>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</si>
  <si>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</si>
  <si>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</si>
  <si>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</si>
  <si>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</si>
  <si>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</si>
  <si>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</si>
  <si>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</si>
  <si>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</si>
  <si>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</si>
  <si>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</si>
  <si>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</si>
  <si>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</si>
  <si>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</si>
  <si>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</si>
  <si>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</si>
  <si>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</si>
  <si>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</si>
  <si>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</si>
  <si>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</si>
  <si>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</si>
  <si>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</si>
  <si>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</si>
  <si>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</si>
  <si>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</si>
  <si>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</si>
  <si>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</si>
  <si>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</si>
  <si>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</si>
  <si>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</si>
  <si>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</si>
  <si>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</si>
  <si>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</si>
  <si>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</si>
  <si>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</si>
  <si>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</si>
  <si>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</si>
  <si>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</si>
  <si>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</si>
  <si>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</si>
  <si>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</si>
  <si>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</si>
  <si>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</si>
  <si>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</si>
  <si>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</si>
  <si>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</si>
  <si>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</si>
  <si>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</si>
  <si>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</si>
  <si>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</si>
  <si>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</si>
  <si>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</si>
  <si>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</si>
  <si>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</si>
  <si>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</si>
  <si>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</si>
  <si>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</si>
  <si>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</si>
  <si>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</si>
  <si>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</si>
  <si>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</si>
  <si>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</si>
  <si>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</si>
  <si>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</si>
  <si>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</si>
  <si>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</si>
  <si>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</si>
  <si>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</si>
  <si>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</si>
  <si>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</si>
  <si>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</si>
  <si>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</si>
  <si>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</si>
  <si>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</si>
  <si>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</si>
  <si>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</si>
  <si>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</si>
  <si>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</si>
  <si>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</si>
  <si>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</si>
  <si>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</si>
  <si>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</si>
  <si>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</si>
  <si>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</si>
  <si>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</si>
  <si>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</si>
  <si>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</si>
  <si>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</si>
  <si>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</si>
  <si>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</si>
  <si>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</si>
  <si>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</si>
  <si>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</si>
  <si>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</si>
  <si>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</si>
  <si>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</si>
  <si>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</si>
  <si>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</si>
  <si>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</si>
  <si>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</si>
  <si>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</si>
  <si>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</si>
  <si>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</si>
  <si>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</si>
  <si>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</si>
  <si>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</si>
  <si>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</si>
  <si>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</si>
  <si>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</si>
  <si>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</si>
  <si>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</si>
  <si>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</si>
  <si>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</si>
  <si>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</si>
  <si>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</si>
  <si>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</si>
  <si>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</si>
  <si>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</si>
  <si>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</si>
  <si>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</si>
  <si>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</si>
  <si>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</si>
  <si>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</si>
  <si>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</si>
  <si>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</si>
  <si>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</si>
  <si>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</si>
  <si>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</si>
  <si>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</si>
  <si>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</si>
  <si>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</si>
  <si>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</si>
  <si>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</si>
  <si>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</si>
  <si>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</si>
  <si>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</si>
  <si>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</si>
  <si>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</si>
  <si>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</si>
  <si>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</si>
  <si>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</si>
  <si>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</si>
  <si>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</si>
  <si>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</si>
  <si>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</si>
  <si>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</si>
  <si>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</si>
  <si>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</si>
  <si>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</si>
  <si>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</si>
  <si>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</si>
  <si>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</si>
  <si>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</si>
  <si>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</si>
  <si>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</si>
  <si>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</si>
  <si>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</si>
  <si>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</si>
  <si>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</si>
  <si>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</si>
  <si>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</si>
  <si>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</si>
  <si>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</si>
  <si>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</si>
  <si>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</si>
  <si>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</si>
  <si>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</si>
  <si>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</si>
  <si>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</si>
  <si>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</si>
  <si>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</si>
  <si>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</si>
  <si>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</si>
  <si>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</si>
  <si>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</si>
  <si>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</si>
  <si>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</si>
  <si>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</si>
  <si>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</si>
  <si>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</si>
  <si>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</si>
  <si>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</si>
  <si>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</si>
  <si>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</si>
  <si>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</si>
  <si>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</si>
  <si>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</si>
  <si>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</si>
  <si>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</si>
  <si>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</si>
  <si>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</si>
  <si>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</si>
  <si>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</si>
  <si>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</si>
  <si>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</si>
  <si>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</si>
  <si>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</si>
  <si>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</si>
  <si>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</si>
  <si>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</si>
  <si>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</si>
  <si>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</si>
  <si>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</si>
  <si>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</si>
  <si>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</si>
  <si>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</si>
  <si>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</si>
  <si>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</si>
  <si>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</si>
  <si>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</si>
  <si>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</si>
  <si>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</si>
  <si>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</si>
  <si>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</si>
  <si>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</si>
  <si>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</si>
  <si>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</si>
  <si>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</si>
  <si>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</si>
  <si>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</si>
  <si>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</si>
  <si>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</si>
  <si>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</si>
  <si>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</si>
  <si>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</si>
  <si>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</si>
  <si>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</si>
  <si>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</si>
  <si>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</si>
  <si>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</si>
  <si>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</si>
  <si>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</si>
  <si>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</si>
  <si>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</si>
  <si>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</si>
  <si>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</si>
  <si>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</si>
  <si>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</si>
  <si>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</si>
  <si>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</si>
  <si>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</si>
  <si>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</si>
  <si>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</si>
  <si>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</si>
  <si>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</si>
  <si>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</si>
  <si>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</si>
  <si>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</si>
  <si>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</si>
  <si>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</si>
  <si>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</si>
  <si>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</si>
  <si>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</si>
  <si>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</si>
  <si>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</si>
  <si>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</si>
  <si>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</si>
  <si>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</si>
  <si>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</si>
  <si>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</si>
  <si>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</si>
  <si>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</si>
  <si>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</si>
  <si>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</si>
  <si>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</si>
  <si>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</si>
  <si>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</si>
  <si>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</si>
  <si>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</si>
  <si>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</si>
  <si>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</si>
  <si>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</si>
  <si>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</si>
  <si>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</si>
  <si>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</si>
  <si>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</si>
  <si>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</si>
  <si>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</si>
  <si>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</si>
  <si>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</si>
  <si>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</si>
  <si>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</si>
  <si>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</si>
  <si>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</si>
  <si>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</si>
  <si>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</si>
  <si>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</si>
  <si>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</si>
  <si>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</si>
  <si>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</si>
  <si>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</si>
  <si>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</si>
  <si>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</si>
  <si>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</si>
  <si>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</si>
  <si>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</si>
  <si>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</si>
  <si>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</si>
  <si>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</si>
  <si>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</si>
  <si>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</si>
  <si>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</si>
  <si>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</si>
  <si>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</si>
  <si>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</si>
  <si>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</si>
  <si>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</si>
  <si>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</si>
  <si>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</si>
  <si>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</si>
  <si>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</si>
  <si>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</si>
  <si>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</si>
  <si>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</si>
  <si>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</si>
  <si>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</si>
  <si>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</si>
  <si>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</si>
  <si>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</si>
  <si>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</si>
  <si>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</si>
  <si>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</si>
  <si>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</si>
  <si>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</si>
  <si>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</si>
  <si>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</si>
  <si>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</si>
  <si>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</si>
  <si>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</si>
  <si>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</si>
  <si>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</si>
  <si>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</si>
  <si>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</si>
  <si>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</si>
  <si>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</si>
  <si>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</si>
  <si>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</si>
  <si>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</si>
  <si>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</si>
  <si>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</si>
  <si>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</si>
  <si>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</si>
  <si>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</si>
  <si>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</si>
  <si>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</si>
  <si>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</si>
  <si>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</si>
  <si>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</si>
  <si>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</si>
  <si>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</si>
  <si>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</si>
  <si>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</si>
  <si>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</si>
  <si>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</si>
  <si>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</si>
  <si>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</si>
  <si>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</si>
  <si>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</si>
  <si>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</si>
  <si>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</si>
  <si>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</si>
  <si>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</si>
  <si>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</si>
  <si>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</si>
  <si>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</si>
  <si>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</si>
  <si>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</si>
  <si>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</si>
  <si>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</si>
  <si>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</si>
  <si>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</si>
  <si>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</si>
  <si>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</si>
  <si>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</si>
  <si>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</si>
  <si>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</si>
  <si>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</si>
  <si>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</si>
  <si>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</si>
  <si>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</si>
  <si>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</si>
  <si>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</si>
  <si>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</si>
  <si>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</si>
  <si>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</si>
  <si>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</si>
  <si>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</si>
  <si>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</si>
  <si>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</si>
  <si>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</si>
  <si>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</si>
  <si>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</si>
  <si>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</si>
  <si>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</si>
  <si>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</si>
  <si>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</si>
  <si>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</si>
  <si>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</si>
  <si>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</si>
  <si>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</si>
  <si>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</si>
  <si>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</si>
  <si>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</si>
  <si>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</si>
  <si>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</si>
  <si>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</si>
  <si>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</si>
  <si>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</si>
  <si>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</si>
  <si>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</si>
  <si>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</si>
  <si>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</si>
  <si>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</si>
  <si>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</si>
  <si>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</si>
  <si>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</si>
  <si>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</si>
  <si>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</si>
  <si>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</si>
  <si>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</si>
  <si>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</si>
  <si>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</si>
  <si>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</si>
  <si>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</si>
  <si>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</si>
  <si>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</si>
  <si>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</si>
  <si>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</si>
  <si>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</si>
  <si>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</si>
  <si>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</si>
  <si>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</si>
  <si>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</si>
  <si>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</si>
  <si>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</si>
  <si>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</si>
  <si>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</si>
  <si>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</si>
  <si>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</si>
  <si>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</si>
  <si>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</si>
  <si>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</si>
  <si>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</si>
  <si>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</si>
  <si>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</si>
  <si>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</si>
  <si>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</si>
  <si>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</si>
  <si>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</si>
  <si>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</si>
  <si>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</si>
  <si>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</si>
  <si>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</si>
  <si>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</si>
  <si>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</si>
  <si>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</si>
  <si>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</si>
  <si>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</si>
  <si>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</si>
  <si>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</si>
  <si>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</si>
  <si>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</si>
  <si>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</si>
  <si>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</si>
  <si>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</si>
  <si>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</si>
  <si>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</si>
  <si>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</si>
  <si>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</si>
  <si>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</si>
  <si>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</si>
  <si>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</si>
  <si>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</si>
  <si>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</si>
  <si>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</si>
  <si>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</si>
  <si>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</si>
  <si>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</si>
  <si>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</si>
  <si>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</si>
  <si>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</si>
  <si>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</si>
  <si>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</si>
  <si>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</si>
  <si>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</si>
  <si>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</si>
  <si>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</si>
  <si>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</si>
  <si>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</si>
  <si>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</si>
  <si>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</si>
  <si>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</si>
  <si>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</si>
  <si>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</si>
  <si>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</si>
  <si>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</si>
  <si>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</si>
  <si>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</si>
  <si>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</si>
  <si>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</si>
  <si>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</si>
  <si>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</si>
  <si>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</si>
  <si>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</si>
  <si>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</si>
  <si>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</si>
  <si>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</si>
  <si>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</si>
  <si>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</si>
  <si>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</si>
  <si>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</si>
  <si>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</si>
  <si>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</si>
  <si>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</si>
  <si>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</si>
  <si>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</si>
  <si>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</si>
  <si>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</si>
  <si>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</si>
  <si>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</si>
  <si>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</si>
  <si>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</si>
  <si>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</si>
  <si>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</si>
  <si>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</si>
  <si>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</si>
  <si>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</si>
  <si>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</si>
  <si>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</si>
  <si>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</si>
  <si>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</si>
  <si>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</si>
  <si>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</si>
  <si>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</si>
  <si>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</si>
  <si>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</si>
  <si>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</si>
  <si>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</si>
  <si>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</si>
  <si>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</si>
  <si>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</si>
  <si>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</si>
  <si>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</si>
  <si>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</si>
  <si>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</si>
  <si>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</si>
  <si>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</si>
  <si>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</si>
  <si>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</si>
  <si>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</si>
  <si>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</si>
  <si>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</si>
  <si>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</si>
  <si>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</si>
  <si>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</si>
  <si>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</si>
  <si>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</si>
  <si>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</si>
  <si>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</si>
  <si>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</si>
  <si>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</si>
  <si>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</si>
  <si>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</si>
  <si>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</si>
  <si>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</si>
  <si>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</si>
  <si>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</si>
  <si>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</si>
  <si>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</si>
  <si>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</si>
  <si>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</si>
  <si>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</si>
  <si>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</si>
  <si>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</si>
  <si>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</si>
  <si>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</si>
  <si>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</si>
  <si>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</si>
  <si>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</si>
  <si>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</si>
  <si>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</si>
  <si>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</si>
  <si>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</si>
  <si>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</si>
  <si>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</si>
  <si>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</si>
  <si>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</si>
  <si>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</si>
  <si>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</si>
  <si>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</si>
  <si>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</si>
  <si>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</si>
  <si>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</si>
  <si>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</si>
  <si>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</si>
  <si>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</si>
  <si>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</si>
  <si>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</si>
  <si>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</si>
  <si>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</si>
  <si>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</si>
  <si>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</si>
  <si>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</si>
  <si>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</si>
  <si>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</si>
  <si>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</si>
  <si>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</si>
  <si>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</si>
  <si>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</si>
  <si>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</si>
  <si>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</si>
  <si>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</si>
  <si>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</si>
  <si>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</si>
  <si>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</si>
  <si>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</si>
  <si>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</si>
  <si>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</si>
  <si>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</si>
  <si>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</si>
  <si>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</si>
  <si>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</si>
  <si>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</si>
  <si>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</si>
  <si>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</si>
  <si>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</si>
  <si>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</si>
  <si>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</si>
  <si>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</si>
  <si>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</si>
  <si>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</si>
  <si>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</si>
  <si>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</si>
  <si>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</si>
  <si>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</si>
  <si>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</si>
  <si>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</si>
  <si>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</si>
  <si>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</si>
  <si>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</si>
  <si>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</si>
  <si>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</si>
  <si>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</si>
  <si>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</si>
  <si>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</si>
  <si>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</si>
  <si>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</si>
  <si>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</si>
  <si>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</si>
  <si>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</si>
  <si>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</si>
  <si>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</si>
  <si>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</si>
  <si>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</si>
  <si>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</si>
  <si>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</si>
  <si>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</si>
  <si>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</si>
  <si>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</si>
  <si>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</si>
  <si>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</si>
  <si>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</si>
  <si>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</si>
  <si>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</si>
  <si>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</si>
  <si>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</si>
  <si>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</si>
  <si>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</si>
  <si>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</si>
  <si>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</si>
  <si>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</si>
  <si>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</si>
  <si>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</si>
  <si>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</si>
  <si>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</si>
  <si>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</si>
  <si>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</si>
  <si>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</si>
  <si>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</si>
  <si>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</si>
  <si>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</si>
  <si>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</si>
  <si>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</si>
  <si>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</si>
  <si>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</si>
  <si>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</si>
  <si>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</si>
  <si>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</si>
  <si>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</si>
  <si>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</si>
  <si>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</si>
  <si>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</si>
  <si>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</si>
  <si>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</si>
  <si>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</si>
  <si>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</si>
  <si>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</si>
  <si>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</si>
  <si>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</si>
  <si>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</si>
  <si>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</si>
  <si>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</si>
  <si>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</si>
  <si>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</si>
  <si>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</si>
  <si>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</si>
  <si>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</si>
  <si>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</si>
  <si>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</si>
  <si>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</si>
  <si>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</si>
  <si>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</si>
  <si>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</si>
  <si>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</si>
  <si>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</si>
  <si>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</si>
  <si>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</si>
  <si>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</si>
  <si>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</si>
  <si>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</si>
  <si>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</si>
  <si>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</si>
  <si>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</si>
  <si>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</si>
  <si>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</si>
  <si>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</si>
  <si>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</si>
  <si>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</si>
  <si>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</si>
  <si>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</si>
  <si>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</si>
  <si>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</si>
  <si>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</si>
  <si>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</si>
  <si>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</si>
  <si>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</si>
  <si>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</si>
  <si>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</si>
  <si>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</si>
  <si>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</si>
  <si>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</si>
  <si>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</si>
  <si>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</si>
  <si>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</si>
  <si>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</si>
  <si>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</si>
  <si>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</si>
  <si>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</si>
  <si>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</si>
  <si>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</si>
  <si>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</si>
  <si>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</si>
  <si>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</si>
  <si>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</si>
  <si>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</si>
  <si>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</si>
  <si>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</si>
  <si>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</si>
  <si>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</si>
  <si>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</si>
  <si>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</si>
  <si>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</si>
  <si>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</si>
  <si>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</si>
  <si>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</si>
  <si>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</si>
  <si>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</si>
  <si>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</si>
  <si>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</si>
  <si>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</si>
  <si>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</si>
  <si>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</si>
  <si>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</si>
  <si>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</si>
  <si>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</si>
  <si>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</si>
  <si>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</si>
  <si>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</si>
  <si>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</si>
  <si>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</si>
  <si>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</si>
  <si>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</si>
  <si>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</si>
  <si>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</si>
  <si>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</si>
  <si>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</si>
  <si>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</si>
  <si>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</si>
  <si>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</si>
  <si>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</si>
  <si>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</si>
  <si>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</si>
  <si>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</si>
  <si>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</si>
  <si>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</si>
  <si>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</si>
  <si>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</si>
  <si>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</si>
  <si>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</si>
  <si>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</si>
  <si>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</si>
  <si>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</si>
  <si>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</si>
  <si>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</si>
  <si>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</si>
  <si>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</si>
  <si>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</si>
  <si>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</si>
  <si>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</si>
  <si>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</si>
  <si>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</si>
  <si>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</si>
  <si>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</si>
  <si>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</si>
  <si>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</si>
  <si>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</si>
  <si>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</si>
  <si>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</si>
  <si>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</si>
  <si>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</si>
  <si>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</si>
  <si>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</si>
  <si>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</si>
  <si>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</si>
  <si>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</si>
  <si>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</si>
  <si>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</si>
  <si>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</si>
  <si>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</si>
  <si>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</si>
  <si>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</si>
  <si>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</si>
  <si>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</si>
  <si>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</si>
  <si>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</si>
  <si>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</si>
  <si>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</si>
  <si>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</si>
  <si>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</si>
  <si>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</si>
  <si>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</si>
  <si>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</si>
  <si>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</si>
  <si>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</si>
  <si>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</si>
  <si>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</si>
  <si>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</si>
  <si>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</si>
  <si>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</si>
  <si>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</si>
  <si>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</si>
  <si>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</si>
  <si>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</si>
  <si>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</si>
  <si>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</si>
  <si>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</si>
  <si>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</si>
  <si>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</si>
  <si>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</si>
  <si>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</si>
  <si>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</si>
  <si>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</si>
  <si>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</si>
  <si>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</si>
  <si>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</si>
  <si>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</si>
  <si>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</si>
  <si>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</si>
  <si>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</si>
  <si>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</si>
  <si>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</si>
  <si>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</si>
  <si>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</si>
  <si>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</si>
  <si>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</si>
  <si>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</si>
  <si>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</si>
  <si>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</si>
  <si>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</si>
  <si>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</si>
  <si>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</si>
  <si>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</si>
  <si>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</si>
  <si>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</si>
  <si>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</si>
  <si>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</si>
  <si>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</si>
  <si>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</si>
  <si>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</si>
  <si>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</si>
  <si>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</si>
  <si>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</si>
  <si>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</si>
  <si>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</si>
  <si>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</si>
  <si>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</si>
  <si>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</si>
  <si>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</si>
  <si>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</si>
  <si>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</si>
  <si>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</si>
  <si>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</si>
  <si>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</si>
  <si>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</si>
  <si>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</si>
  <si>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</si>
  <si>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</si>
  <si>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</si>
  <si>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</si>
  <si>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</si>
  <si>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</si>
  <si>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</si>
  <si>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</si>
  <si>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</si>
  <si>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</si>
  <si>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</si>
  <si>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</si>
  <si>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</si>
  <si>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</si>
  <si>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</si>
  <si>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</si>
  <si>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</si>
  <si>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</si>
  <si>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</si>
  <si>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</si>
  <si>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</si>
  <si>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</si>
  <si>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</si>
  <si>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</si>
  <si>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</si>
  <si>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</si>
  <si>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</si>
  <si>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</si>
  <si>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</si>
  <si>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</si>
  <si>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</si>
  <si>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</si>
  <si>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</si>
  <si>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</si>
  <si>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</si>
  <si>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</si>
  <si>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</si>
  <si>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</si>
  <si>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</si>
  <si>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</si>
  <si>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</si>
  <si>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</si>
  <si>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</si>
  <si>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</si>
  <si>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</si>
  <si>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</si>
  <si>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</si>
  <si>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</si>
  <si>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</si>
  <si>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</si>
  <si>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</si>
  <si>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</si>
  <si>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</si>
  <si>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</si>
  <si>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</si>
  <si>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</si>
  <si>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</si>
  <si>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</si>
  <si>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</si>
  <si>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</si>
  <si>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</si>
  <si>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</si>
  <si>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</si>
  <si>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</si>
  <si>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</si>
  <si>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</si>
  <si>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</si>
  <si>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</si>
  <si>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</si>
  <si>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</si>
  <si>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</si>
  <si>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</si>
  <si>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</si>
  <si>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</si>
  <si>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</si>
  <si>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</si>
  <si>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</si>
  <si>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</si>
  <si>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</si>
  <si>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</si>
  <si>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</si>
  <si>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</si>
  <si>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</si>
  <si>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</si>
  <si>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</si>
  <si>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</si>
  <si>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</si>
  <si>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</si>
  <si>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</si>
  <si>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</si>
  <si>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</si>
  <si>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</si>
  <si>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</si>
  <si>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</si>
  <si>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</si>
  <si>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</si>
  <si>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</si>
  <si>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</si>
  <si>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</si>
  <si>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</si>
  <si>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</si>
  <si>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</si>
  <si>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</si>
  <si>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</si>
  <si>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</si>
  <si>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</si>
  <si>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</si>
  <si>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</si>
  <si>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</si>
  <si>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</si>
  <si>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</si>
  <si>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</si>
  <si>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</si>
  <si>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</si>
  <si>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</si>
  <si>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</si>
  <si>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</si>
  <si>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</si>
  <si>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</si>
  <si>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</si>
  <si>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</si>
  <si>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</si>
  <si>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</si>
  <si>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</si>
  <si>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</si>
  <si>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</si>
  <si>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</si>
  <si>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</si>
  <si>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</si>
  <si>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</si>
  <si>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</si>
  <si>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</si>
  <si>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</si>
  <si>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</si>
  <si>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</si>
  <si>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</si>
  <si>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</si>
  <si>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</si>
  <si>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</si>
  <si>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</si>
  <si>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</si>
  <si>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</si>
  <si>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</si>
  <si>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</si>
  <si>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</si>
  <si>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</si>
  <si>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</si>
  <si>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</si>
  <si>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</si>
  <si>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</si>
  <si>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</si>
  <si>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</si>
  <si>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</si>
  <si>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</si>
  <si>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</si>
  <si>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</si>
  <si>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</si>
  <si>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</si>
  <si>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</si>
  <si>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</si>
  <si>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</si>
  <si>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</si>
  <si>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</si>
  <si>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</si>
  <si>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</si>
  <si>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</si>
  <si>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</si>
  <si>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</si>
  <si>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</si>
  <si>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</si>
  <si>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</si>
  <si>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</si>
  <si>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</si>
  <si>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</si>
  <si>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</si>
  <si>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</si>
  <si>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</si>
  <si>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</si>
  <si>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</si>
  <si>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</si>
  <si>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</si>
  <si>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</si>
  <si>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</si>
  <si>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</si>
  <si>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</si>
  <si>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</si>
  <si>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</si>
  <si>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</si>
  <si>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</si>
  <si>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</si>
  <si>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</si>
  <si>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</si>
  <si>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</si>
  <si>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</si>
  <si>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</si>
  <si>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</si>
  <si>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</si>
  <si>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</si>
  <si>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</si>
  <si>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</si>
  <si>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</si>
  <si>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</si>
  <si>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</si>
  <si>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</si>
  <si>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</si>
  <si>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</si>
  <si>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</si>
  <si>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</si>
  <si>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</si>
  <si>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</si>
  <si>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</si>
  <si>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</si>
  <si>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</si>
  <si>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</si>
  <si>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</si>
  <si>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</si>
  <si>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</si>
  <si>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</si>
  <si>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</si>
  <si>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</si>
  <si>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</si>
  <si>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</si>
  <si>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</si>
  <si>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</si>
  <si>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</si>
  <si>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</si>
  <si>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</si>
  <si>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</si>
  <si>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</si>
  <si>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</si>
  <si>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</si>
  <si>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</si>
  <si>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</si>
  <si>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</si>
  <si>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</si>
  <si>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</si>
  <si>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</si>
  <si>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</si>
  <si>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</si>
  <si>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</si>
  <si>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</si>
  <si>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</si>
  <si>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</si>
  <si>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</si>
  <si>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</si>
  <si>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</si>
  <si>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</si>
  <si>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</si>
  <si>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</si>
  <si>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</si>
  <si>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</si>
  <si>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</si>
  <si>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</si>
  <si>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</si>
  <si>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</si>
  <si>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</si>
  <si>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</si>
  <si>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</si>
  <si>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</si>
  <si>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</si>
  <si>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</si>
  <si>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</si>
  <si>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</si>
  <si>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</si>
  <si>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</si>
  <si>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</si>
  <si>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</si>
  <si>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</si>
  <si>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</si>
  <si>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</si>
  <si>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</si>
  <si>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</si>
  <si>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</si>
  <si>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</si>
  <si>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</si>
  <si>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</si>
  <si>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</si>
  <si>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</si>
  <si>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</si>
  <si>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</si>
  <si>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</si>
  <si>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</si>
  <si>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</si>
  <si>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</si>
  <si>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</si>
  <si>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</si>
  <si>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</si>
  <si>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</si>
  <si>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</si>
  <si>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</si>
  <si>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</si>
  <si>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</si>
  <si>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</si>
  <si>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</si>
  <si>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</si>
  <si>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</si>
  <si>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</si>
  <si>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</si>
  <si>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</si>
  <si>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</si>
  <si>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</si>
  <si>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</si>
  <si>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</si>
  <si>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</si>
  <si>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</si>
  <si>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</si>
  <si>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</si>
  <si>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</si>
  <si>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</si>
  <si>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</si>
  <si>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</si>
  <si>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</si>
  <si>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</si>
  <si>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</si>
  <si>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</si>
  <si>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</si>
  <si>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</si>
  <si>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</si>
  <si>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</si>
  <si>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</si>
  <si>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</si>
  <si>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</si>
  <si>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</si>
  <si>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</si>
  <si>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</si>
  <si>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</si>
  <si>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</si>
  <si>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</si>
  <si>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</si>
  <si>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</si>
  <si>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</si>
  <si>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</si>
  <si>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</si>
  <si>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</si>
  <si>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</si>
  <si>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</si>
  <si>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</si>
  <si>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</si>
  <si>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</si>
  <si>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</si>
  <si>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</si>
  <si>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</si>
  <si>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</si>
  <si>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</si>
  <si>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</si>
  <si>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</si>
  <si>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</si>
  <si>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</si>
  <si>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</si>
  <si>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</si>
  <si>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</si>
  <si>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</si>
  <si>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</si>
  <si>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</si>
  <si>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</si>
  <si>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</si>
  <si>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</si>
  <si>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</si>
  <si>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</si>
  <si>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</si>
  <si>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</si>
  <si>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</si>
  <si>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</si>
  <si>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</si>
  <si>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</si>
  <si>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</si>
  <si>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</si>
  <si>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</si>
  <si>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</si>
  <si>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</si>
  <si>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</si>
  <si>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</si>
  <si>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</si>
  <si>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</si>
  <si>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</si>
  <si>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</si>
  <si>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</si>
  <si>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</si>
  <si>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</si>
  <si>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</si>
  <si>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</si>
  <si>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</si>
  <si>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</si>
  <si>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</si>
  <si>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</si>
  <si>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</si>
  <si>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</si>
  <si>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</si>
  <si>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</si>
  <si>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</si>
  <si>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</si>
  <si>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</si>
  <si>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</si>
  <si>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</si>
  <si>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</si>
  <si>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</si>
  <si>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</si>
  <si>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</si>
  <si>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</si>
  <si>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</si>
  <si>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</si>
  <si>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</si>
  <si>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</si>
  <si>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</si>
  <si>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</si>
  <si>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</si>
  <si>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</si>
  <si>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</si>
  <si>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</si>
  <si>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</si>
  <si>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</si>
  <si>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</si>
  <si>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</si>
  <si>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</si>
  <si>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</si>
  <si>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</si>
  <si>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</si>
  <si>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</si>
  <si>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</si>
  <si>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</si>
  <si>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</si>
  <si>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</si>
  <si>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</si>
  <si>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</si>
  <si>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</si>
  <si>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</si>
  <si>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</si>
  <si>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</si>
  <si>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</si>
  <si>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</si>
  <si>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</si>
  <si>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</si>
  <si>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</si>
  <si>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</si>
  <si>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</si>
  <si>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</si>
  <si>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</si>
  <si>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</si>
  <si>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</si>
  <si>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</si>
  <si>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</si>
  <si>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</si>
  <si>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</si>
  <si>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</si>
  <si>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</si>
  <si>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</si>
  <si>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</si>
  <si>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</si>
  <si>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</si>
  <si>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</si>
  <si>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</si>
  <si>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</si>
  <si>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</si>
  <si>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</si>
  <si>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</si>
  <si>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</si>
  <si>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</si>
  <si>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</si>
  <si>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</si>
  <si>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</si>
  <si>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</si>
  <si>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</si>
  <si>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</si>
  <si>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</si>
  <si>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</si>
  <si>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</si>
  <si>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</si>
  <si>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</si>
  <si>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</si>
  <si>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</si>
  <si>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</si>
  <si>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</si>
  <si>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</si>
  <si>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</si>
  <si>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</si>
  <si>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</si>
  <si>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</si>
  <si>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</si>
  <si>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</si>
  <si>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</si>
  <si>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</si>
  <si>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</si>
  <si>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</si>
  <si>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</si>
  <si>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</si>
  <si>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</si>
  <si>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</si>
  <si>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</si>
  <si>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</si>
  <si>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</si>
  <si>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</si>
  <si>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</si>
  <si>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</si>
  <si>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</si>
  <si>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</si>
  <si>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</si>
  <si>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</si>
  <si>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</si>
  <si>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</si>
  <si>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</si>
  <si>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</si>
  <si>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</si>
  <si>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</si>
  <si>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</si>
  <si>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</si>
  <si>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</si>
  <si>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</si>
  <si>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</si>
  <si>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</si>
  <si>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</si>
  <si>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</si>
  <si>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</si>
  <si>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</si>
  <si>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</si>
  <si>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</si>
  <si>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</si>
  <si>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</si>
  <si>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</si>
  <si>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</si>
  <si>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</si>
  <si>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</si>
  <si>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</si>
  <si>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</si>
  <si>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</si>
  <si>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</si>
  <si>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</si>
  <si>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</si>
  <si>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</si>
  <si>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</si>
  <si>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</si>
  <si>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</si>
  <si>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</si>
  <si>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</si>
  <si>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</si>
  <si>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</si>
  <si>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</si>
  <si>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</si>
  <si>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</si>
  <si>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</si>
  <si>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</si>
  <si>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</si>
  <si>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</si>
  <si>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</si>
  <si>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</si>
  <si>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</si>
  <si>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</si>
  <si>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</si>
  <si>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</si>
  <si>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</si>
  <si>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</si>
  <si>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</si>
  <si>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</si>
  <si>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</si>
  <si>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</si>
  <si>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</si>
  <si>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</si>
  <si>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</si>
  <si>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</si>
  <si>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</si>
  <si>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</si>
  <si>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</si>
  <si>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</si>
  <si>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</si>
  <si>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</si>
  <si>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</si>
  <si>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</si>
  <si>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</si>
  <si>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</si>
  <si>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</si>
  <si>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</si>
  <si>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</si>
  <si>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</si>
  <si>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</si>
  <si>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</si>
  <si>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</si>
  <si>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</si>
  <si>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</si>
  <si>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</si>
  <si>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</si>
  <si>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</si>
  <si>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</si>
  <si>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</si>
  <si>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</si>
  <si>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</si>
  <si>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</si>
  <si>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</si>
  <si>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</si>
  <si>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</si>
  <si>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</si>
  <si>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</si>
  <si>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</si>
  <si>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</si>
  <si>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</si>
  <si>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</si>
  <si>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</si>
  <si>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</si>
  <si>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</si>
  <si>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</si>
  <si>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</si>
  <si>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</si>
  <si>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</si>
  <si>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</si>
  <si>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</si>
  <si>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</si>
  <si>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</si>
  <si>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</si>
  <si>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</si>
  <si>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</si>
  <si>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</si>
  <si>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</si>
  <si>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</si>
  <si>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</si>
  <si>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</si>
  <si>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</si>
  <si>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</si>
  <si>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</si>
  <si>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</si>
  <si>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</si>
  <si>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</si>
  <si>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</si>
  <si>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</si>
  <si>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</si>
  <si>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</si>
  <si>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</si>
  <si>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</si>
  <si>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</si>
  <si>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</si>
  <si>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</si>
  <si>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</si>
  <si>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</si>
  <si>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</si>
  <si>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</si>
  <si>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</si>
  <si>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</si>
  <si>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</si>
  <si>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</si>
  <si>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</si>
  <si>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</si>
  <si>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</si>
  <si>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</si>
  <si>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</si>
  <si>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</si>
  <si>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</si>
  <si>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</si>
  <si>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</si>
  <si>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</si>
  <si>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</si>
  <si>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</si>
  <si>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</si>
  <si>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</si>
  <si>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No PCM</t>
  </si>
  <si>
    <t xml:space="preserve">2025-12-03 02:47:54
</t>
  </si>
  <si>
    <t>ETA 80 km</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</si>
  <si>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</si>
  <si>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</si>
  <si>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</si>
  <si>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</si>
  <si>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</si>
  <si>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</si>
  <si>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</si>
  <si>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</si>
  <si>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</si>
  <si>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</si>
  <si>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</si>
  <si>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</si>
  <si>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</si>
  <si>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</si>
  <si>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</si>
  <si>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</si>
  <si>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</si>
  <si>
    <t>PCM-20251203-00000213</t>
  </si>
  <si>
    <t>EM team on the way 40 min</t>
  </si>
  <si>
    <t>PCM-20251203-00000151</t>
  </si>
  <si>
    <t>ETA 55 mins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</si>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</sst>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9" fillId="7"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9" totalsRowShown="0" headerRowDxfId="46" dataDxfId="45" headerRowBorderDxfId="43" tableBorderDxfId="44" totalsRowBorderDxfId="42">
  <autoFilter ref="A1:L2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7" totalsRowShown="0" headerRowDxfId="13" tableBorderDxfId="12">
  <autoFilter ref="A1:L45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E16" sqref="E1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331.21084050925856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0.37618773148278706</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45994.159266435185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45994.159266435185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45994.159266435185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45994.159266435185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45994.159266435185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45994.159266435185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45994.159266435185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45994.159266435185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45994.159266435185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45994.159266435185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45994.159266435185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45994.159266435185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45994.159266435185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45994.159266435185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45994.159266435185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45994.159266435185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45994.159266435185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45994.159266435185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45994.159266435185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45994.159266435185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45994.159266435185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45994.159266435185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45994.159266435185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45994.159266435185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45994.159266435185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45994.159266435185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45994.159266435185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45994.159266435185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45994.159266435185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45994.159266435185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45994.159266435185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45994.159266435185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45994.159266435185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45994.159266435185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45994.159266435185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45994.159266435185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45994.159266435185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45994.159266435185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45994.159266435185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45994.159266435185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45994.159266435185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45994.159266435185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45994.159266435185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45994.159266435185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45994.159266435185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45994.159266435185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45994.159266435185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45994.159266435185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45994.159266435185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45994.159266435185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45994.159266435185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45994.159266435185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45994.159266435185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45994.159266435185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45994.159266435185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45994.159266435185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45994.159266435185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45994.159266435185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45994.159266435185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45994.159266435185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45994.159266435185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45994.159266435185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45994.159266435185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45994.159266435185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45994.159266435185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45994.159266435185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45994.159266435185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45994.159266435185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45994.159266435185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45994.159266435185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45994.159266435185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45994.159266435185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45994.159266435185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45994.159266435185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45994.159266435185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45994.159266435185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45994.159266435185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45994.159266435185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45994.159266435185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45994.159266435185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45994.159266435185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45994.159266435185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45994.159266435185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45994.159266435185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45994.159266435185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45994.159266435185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45994.159266435185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45994.159266435185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45994.159266435185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45994.159266435185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45994.159266435185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45994.159266435185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45994.159266435185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45994.159266435185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45994.159266435185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45994.159266435185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45994.159266435185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45994.159266435185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45994.159266435185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45994.159266435185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45994.159266435185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45994.159266435185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45994.159266435185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45994.159266435185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45994.159266435185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45994.159266435185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45994.159266435185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45994.159266435185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45994.159266435185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45994.159266435185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45994.159266435185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45994.159266435185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45994.159266435185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45994.159266435185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45994.159266435185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45994.159266435185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45994.159266435185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45994.159266435185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45994.159266435185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45994.159266435185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45994.159266435185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45994.159266435185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45994.159266435185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45994.159266435185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45994.159266435185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45994.159266435185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45994.159266435185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45994.159266435185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45994.159266435185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45994.159266435185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45994.159266435185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45994.159266435185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45994.159266435185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45994.159266435185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45994.159266435185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45994.159266435185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45994.159266435185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45994.159266435185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45994.159266435185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45994.159266435185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45994.159266435185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45994.159266435185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45994.159266435185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45994.159266435185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45994.159266435185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45994.159266435185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45994.159266435185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45994.159266435185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45994.159266435185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45994.159266435185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45994.159266435185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45994.159266435185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45994.159266435185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45994.159266435185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45994.159266435185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45994.159266435185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45994.159266435185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45994.159266435185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45994.159266435185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45994.159266435185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45994.159266435185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45994.159266435185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45994.159266435185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45994.159266435185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45994.159266435185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45994.159266435185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45994.159266435185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45994.159266435185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45994.159266435185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45994.159266435185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45994.159266435185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45994.159266435185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45994.159266435185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45994.159266435185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45994.159266435185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45994.159266435185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45994.159266435185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45994.159266435185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45994.159266435185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45994.159266435185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45994.159266435185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45994.159266435185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45994.159266435185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45994.159266435185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45994.159266435185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45994.159266435185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45994.159266435185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45994.159266435185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45994.159266435185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45994.159266435185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45994.159266435185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45994.159266435185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45994.159266435185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45994.159266435185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45994.159266435185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45994.159266435185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45994.159266435185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45994.159266435185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45994.159266435185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45994.159266435185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45994.159266435185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45994.159266435185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45994.159266435185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45994.159266435185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45994.159266435185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45994.159266435185</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996D7557-012C-4675-A0AF-6CC050803E90}"/>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169.15942847222323</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9.7718474537032307</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0.19479884258907987</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c r="D6" s="18" t="s">
        <v>26027</v>
      </c>
      <c r="E6" s="81" t="s">
        <v>39106</v>
      </c>
      <c r="F6" s="100"/>
      <c r="G6" s="101">
        <f ca="1">IFERROR(NOW()-F6,"-")</f>
        <v>45994.159266435185</v>
      </c>
      <c r="H6" s="154" t="s">
        <v>39197</v>
      </c>
      <c r="I6" s="18" t="str">
        <f>IFERROR(VLOOKUP(D6,DB!A:F,6,0),"")</f>
        <v>Generator-SG</v>
      </c>
      <c r="J6" s="18" t="str">
        <f>IFERROR(VLOOKUP(D6,DB!A:G,7,0),"")</f>
        <v>Dead</v>
      </c>
      <c r="K6" s="19" t="s">
        <v>39198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45994.159266435185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45994.159266435185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45994.159266435185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45994.159266435185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45994.159266435185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45994.159266435185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45994.159266435185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45994.159266435185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45994.159266435185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45994.159266435185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45994.159266435185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45994.159266435185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45994.159266435185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45994.159266435185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45994.159266435185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45994.159266435185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45994.159266435185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45994.159266435185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45994.159266435185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45994.159266435185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45994.159266435185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45994.159266435185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45994.159266435185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45994.159266435185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45994.159266435185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45994.159266435185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45994.159266435185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45994.159266435185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45994.159266435185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45994.159266435185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45994.159266435185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45994.159266435185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45994.159266435185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45994.159266435185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45994.159266435185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45994.159266435185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45994.159266435185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45994.159266435185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45994.159266435185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2" ca="1" si="0">IFERROR(NOW()-F2,"-")</f>
        <v>45994.159266435185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45994.159266435185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45994.159266435185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45994.159266435185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45994.159266435185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45994.159266435185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45994.159266435185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45994.159266435185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45994.159266435185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45994.159266435185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45994.159266435185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45994.159266435185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45994.159266435185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45994.159266435185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45994.159266435185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45994.159266435185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45994.159266435185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45994.159266435185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45994.159266435185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45994.159266435185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45994.159266435185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45994.159266435185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45994.159266435185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45994.159266435185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45994.159266435185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45994.159266435185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45994.159266435185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45994.159266435185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45994.159266435185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45994.159266435185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45994.159266435185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45994.159266435185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45994.159266435185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45994.159266435185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45994.159266435185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45994.159266435185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45994.159266435185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45994.159266435185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45994.159266435185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45994.159266435185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45994.159266435185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45994.159266435185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45994.159266435185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45994.159266435185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45994.159266435185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45994.159266435185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45994.159266435185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45994.159266435185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45994.159266435185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45994.159266435185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45994.159266435185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45994.159266435185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45994.159266435185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45994.159266435185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45994.159266435185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45994.159266435185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45994.159266435185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45994.159266435185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45994.159266435185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45994.159266435185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45994.159266435185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45994.159266435185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45994.159266435185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45994.159266435185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45994.159266435185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45994.159266435185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45994.159266435185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45994.159266435185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45994.159266435185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45994.159266435185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45994.159266435185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45994.159266435185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45994.159266435185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45994.159266435185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45994.159266435185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45994.159266435185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45994.159266435185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45994.159266435185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45994.159266435185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45994.159266435185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45994.159266435185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45994.159266435185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45994.159266435185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45994.159266435185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45994.159266435185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45994.159266435185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45994.159266435185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45994.159266435185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45994.159266435185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45994.159266435185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45994.159266435185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45994.159266435185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45994.159266435185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45994.159266435185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45994.159266435185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45994.159266435185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45994.159266435185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45994.159266435185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45994.159266435185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45994.159266435185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45994.159266435185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45994.159266435185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45994.159266435185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45994.159266435185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45994.159266435185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45994.159266435185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45994.159266435185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45994.159266435185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45994.159266435185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45994.159266435185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45994.159266435185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45994.159266435185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45994.159266435185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45994.159266435185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45994.159266435185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45994.159266435185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45994.159266435185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45994.159266435185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45994.159266435185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45994.159266435185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45994.159266435185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45994.159266435185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45994.159266435185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45994.159266435185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45994.159266435185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45994.159266435185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45994.159266435185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45994.159266435185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45994.159266435185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45994.159266435185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45994.159266435185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45994.159266435185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45994.159266435185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45994.159266435185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45994.159266435185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45994.159266435185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45994.159266435185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45994.159266435185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45994.159266435185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45994.159266435185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45994.159266435185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45994.159266435185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45994.159266435185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45994.159266435185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45994.159266435185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45994.159266435185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45994.159266435185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45994.159266435185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45994.159266435185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45994.159266435185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45994.159266435185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45994.159266435185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45994.159266435185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45994.159266435185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45994.159266435185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45994.159266435185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45994.159266435185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45994.159266435185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45994.159266435185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45994.159266435185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45994.159266435185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45994.159266435185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45994.159266435185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45994.159266435185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45994.159266435185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45994.159266435185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45994.159266435185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45994.159266435185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45994.159266435185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45994.159266435185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45994.159266435185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45994.159266435185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45994.159266435185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45994.159266435185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45994.159266435185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45994.159266435185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45994.159266435185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45994.159266435185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45994.159266435185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45994.159266435185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45994.159266435185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45994.159266435185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45994.159266435185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45994.159266435185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45994.159266435185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45994.159266435185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45994.159266435185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45994.159266435185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45994.159266435185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45994.159266435185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45994.159266435185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45994.159266435185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45994.159266435185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45994.159266435185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45994.159266435185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45994.159266435185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45994.159266435185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45994.159266435185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45994.159266435185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45994.159266435185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45994.159266435185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45994.159266435185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45994.159266435185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45994.159266435185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45994.159266435185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45994.159266435185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45994.159266435185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45994.159266435185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45994.159266435185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45994.159266435185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45994.159266435185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45994.159266435185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45994.159266435185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45994.159266435185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45994.159266435185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45994.159266435185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45994.159266435185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45994.159266435185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45994.159266435185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45994.159266435185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45994.159266435185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45994.159266435185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45994.159266435185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45994.159266435185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45994.159266435185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45994.159266435185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45994.159266435185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45994.159266435185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45994.159266435185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45994.159266435185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45994.159266435185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45994.159266435185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45994.159266435185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45994.159266435185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45994.159266435185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45994.159266435185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45994.159266435185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45994.159266435185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45994.159266435185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45994.159266435185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45994.159266435185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45994.159266435185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45994.159266435185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45994.159266435185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45994.159266435185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45994.159266435185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45994.159266435185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45994.159266435185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45994.159266435185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45994.159266435185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45994.159266435185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45994.159266435185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45994.159266435185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45994.159266435185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45994.159266435185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45994.159266435185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45994.159266435185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45994.159266435185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45994.159266435185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45994.159266435185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45994.159266435185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45994.159266435185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45994.159266435185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45994.159266435185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45994.159266435185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45994.159266435185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45994.159266435185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45994.159266435185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45994.159266435185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45994.159266435185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45994.159266435185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45994.159266435185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45994.159266435185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45994.159266435185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45994.159266435185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45994.159266435185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45994.159266435185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45994.159266435185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45994.159266435185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45994.159266435185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45994.159266435185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45994.159266435185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45994.159266435185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45994.159266435185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45994.159266435185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45994.159266435185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45994.159266435185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45994.159266435185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45994.159266435185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45994.159266435185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45994.159266435185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45994.159266435185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45994.159266435185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45994.159266435185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45994.159266435185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45994.159266435185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45994.159266435185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45994.159266435185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45994.159266435185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45994.159266435185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45994.159266435185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45994.159266435185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45994.159266435185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45994.159266435185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45994.159266435185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45994.159266435185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45994.159266435185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45994.159266435185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45994.159266435185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45994.159266435185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45994.159266435185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45994.159266435185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45994.159266435185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45994.159266435185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45994.159266435185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45994.159266435185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45994.159266435185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45994.159266435185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45994.159266435185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45994.159266435185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45994.159266435185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45994.159266435185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45994.159266435185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45994.159266435185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45994.159266435185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45994.159266435185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45994.159266435185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45994.159266435185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45994.159266435185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45994.159266435185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45994.159266435185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45994.159266435185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45994.159266435185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45994.159266435185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45994.159266435185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45994.159266435185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45994.159266435185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45994.159266435185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45994.159266435185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45994.159266435185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45994.159266435185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45994.159266435185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45994.159266435185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45994.159266435185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45994.159266435185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45994.159266435185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45994.159266435185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45994.159266435185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45994.159266435185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45994.159266435185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45994.159266435185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45994.159266435185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45994.159266435185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45994.159266435185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45994.159266435185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45994.159266435185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45994.159266435185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45994.159266435185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45994.159266435185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45994.159266435185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45994.159266435185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45994.159266435185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45994.159266435185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45994.159266435185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45994.159266435185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45994.159266435185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45994.159266435185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45994.159266435185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45994.159266435185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45994.159266435185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45994.159266435185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45994.159266435185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45994.159266435185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45994.159266435185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45994.159266435185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45994.159266435185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45994.159266435185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45994.159266435185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45994.159266435185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45994.159266435185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45994.159266435185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45994.159266435185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45994.159266435185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45994.159266435185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45994.159266435185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45994.159266435185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45994.159266435185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45994.159266435185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45994.159266435185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45994.159266435185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45994.159266435185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45994.159266435185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45994.159266435185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45994.159266435185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45994.159266435185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45994.159266435185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45994.159266435185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45994.159266435185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45994.159266435185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45994.159266435185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45994.159266435185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45994.159266435185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45994.159266435185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45994.159266435185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45994.159266435185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45994.159266435185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45994.159266435185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45994.159266435185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45994.159266435185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45994.159266435185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45994.159266435185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45994.159266435185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45994.159266435185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45994.159266435185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45994.159266435185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45994.159266435185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45994.159266435185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45994.159266435185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45994.159266435185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45994.159266435185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45994.159266435185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45994.159266435185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45994.159266435185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45994.159266435185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45994.159266435185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45994.159266435185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45994.159266435185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45994.159266435185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45994.159266435185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45994.159266435185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45994.159266435185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45994.159266435185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45994.159266435185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45994.159266435185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45994.159266435185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45994.159266435185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45994.159266435185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45994.159266435185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45994.159266435185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45994.159266435185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45994.159266435185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45994.159266435185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45994.159266435185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45994.159266435185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45994.159266435185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45994.159266435185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45994.159266435185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45994.159266435185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45994.159266435185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45994.159266435185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45994.159266435185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45994.159266435185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45994.159266435185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45994.159266435185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45994.159266435185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45994.159266435185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45994.159266435185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45994.159266435185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45994.159266435185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45994.159266435185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45994.159266435185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45994.159266435185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45994.159266435185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45994.159266435185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45994.159266435185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45994.159266435185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45994.159266435185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45994.159266435185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45994.159266435185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45994.159266435185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45994.159266435185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45994.159266435185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45994.159266435185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45994.159266435185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45994.159266435185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45994.159266435185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45994.159266435185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45994.159266435185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45994.159266435185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45994.159266435185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45994.159266435185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45994.159266435185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45994.159266435185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45994.159266435185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45994.159266435185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45994.159266435185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45994.159266435185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45994.159266435185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45994.159266435185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45994.159266435185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45994.159266435185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45994.159266435185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45994.159266435185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45994.159266435185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45994.159266435185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45994.159266435185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45994.159266435185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45994.159266435185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45994.159266435185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45994.159266435185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45994.159266435185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45994.159266435185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45994.159266435185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45994.159266435185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45994.159266435185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45994.159266435185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45994.159266435185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45994.159266435185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45994.159266435185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45994.159266435185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45994.159266435185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45994.159266435185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45994.159266435185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45994.159266435185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45994.159266435185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45994.159266435185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45994.159266435185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45994.159266435185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45994.159266435185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45994.159266435185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45994.159266435185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45994.159266435185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45994.159266435185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45994.159266435185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45994.159266435185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45994.159266435185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45994.159266435185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45994.159266435185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45994.159266435185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45994.159266435185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45994.159266435185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45994.159266435185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45994.159266435185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45994.159266435185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45994.159266435185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45994.159266435185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45994.159266435185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45994.159266435185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45994.159266435185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45994.159266435185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45994.159266435185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45994.159266435185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45994.159266435185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45994.159266435185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45994.159266435185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45994.159266435185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45994.159266435185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45994.159266435185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45994.159266435185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45994.159266435185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45994.159266435185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45994.159266435185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45994.159266435185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45994.159266435185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45994.159266435185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45994.159266435185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45994.159266435185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45994.159266435185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45994.159266435185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45994.159266435185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45994.159266435185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45994.159266435185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45994.159266435185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45994.159266435185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45994.159266435185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45994.159266435185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45994.159266435185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45994.159266435185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45994.159266435185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45994.159266435185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45994.159266435185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45994.159266435185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45994.159266435185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45994.159266435185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45994.159266435185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45994.159266435185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45994.159266435185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45994.159266435185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45994.159266435185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45994.159266435185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45994.159266435185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45994.159266435185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45994.159266435185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45994.159266435185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45994.159266435185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45994.159266435185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45994.159266435185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45994.159266435185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45994.159266435185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45994.159266435185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45994.159266435185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45994.159266435185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45994.159266435185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45994.159266435185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45994.159266435185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45994.159266435185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45994.159266435185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45994.159266435185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45994.159266435185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45994.159266435185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45994.159266435185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45994.159266435185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45994.159266435185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45994.159266435185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45994.159266435185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45994.159266435185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45994.159266435185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45994.159266435185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45994.159266435185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45994.159266435185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45994.159266435185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45994.159266435185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45994.159266435185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45994.159266435185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45994.159266435185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45994.159266435185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45994.159266435185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45994.159266435185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45994.159266435185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45994.159266435185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45994.159266435185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45994.159266435185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45994.159266435185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45994.159266435185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45994.159266435185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45994.159266435185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45994.159266435185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45994.159266435185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45994.159266435185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45994.159266435185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45994.159266435185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45994.159266435185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45994.159266435185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45994.159266435185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45994.159266435185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45994.159266435185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45994.159266435185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45994.159266435185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45994.159266435185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45994.159266435185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45994.159266435185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45994.159266435185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45994.159266435185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45994.159266435185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45994.159266435185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45994.159266435185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45994.159266435185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45994.159266435185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45994.159266435185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45994.159266435185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45994.159266435185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45994.159266435185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45994.159266435185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45994.159266435185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45994.159266435185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45994.159266435185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45994.159266435185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45994.159266435185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45994.159266435185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45994.159266435185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45994.159266435185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45994.159266435185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45994.159266435185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45994.159266435185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45994.159266435185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45994.159266435185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45994.159266435185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45994.159266435185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45994.159266435185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45994.159266435185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45994.159266435185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45994.159266435185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45994.159266435185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45994.159266435185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45994.159266435185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45994.159266435185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45994.159266435185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45994.159266435185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45994.159266435185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45994.159266435185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45994.159266435185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45994.159266435185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45994.159266435185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45994.159266435185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45994.159266435185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45994.159266435185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45994.159266435185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45994.159266435185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45994.159266435185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45994.159266435185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45994.159266435185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45994.159266435185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45994.159266435185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45994.159266435185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45994.159266435185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45994.159266435185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45994.159266435185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45994.159266435185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45994.159266435185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45994.159266435185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45994.159266435185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45994.159266435185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45994.159266435185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45994.159266435185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45994.159266435185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45994.159266435185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45994.159266435185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45994.159266435185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45994.159266435185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45994.159266435185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45994.159266435185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45994.159266435185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45994.159266435185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45994.159266435185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45994.159266435185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45994.159266435185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45994.159266435185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45994.159266435185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45994.159266435185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45994.159266435185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45994.159266435185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45994.159266435185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45994.159266435185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45994.159266435185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45994.159266435185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45994.159266435185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45994.159266435185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45994.159266435185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45994.159266435185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45994.159266435185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45994.159266435185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45994.159266435185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45994.159266435185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45994.159266435185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45994.159266435185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45994.159266435185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45994.159266435185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45994.159266435185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45994.159266435185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45994.159266435185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45994.159266435185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45994.159266435185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45994.159266435185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45994.159266435185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45994.159266435185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45994.159266435185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45994.159266435185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45994.159266435185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45994.159266435185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45994.159266435185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45994.159266435185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45994.159266435185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45994.159266435185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45994.159266435185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45994.159266435185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45994.159266435185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45994.159266435185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45994.159266435185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45994.159266435185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45994.159266435185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45994.159266435185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45994.159266435185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45994.159266435185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45994.159266435185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45994.159266435185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45994.159266435185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45994.159266435185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45994.159266435185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45994.159266435185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45994.159266435185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45994.159266435185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45994.159266435185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45994.159266435185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45994.159266435185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45994.159266435185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45994.159266435185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45994.159266435185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45994.159266435185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45994.159266435185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45994.159266435185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45994.159266435185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45994.159266435185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45994.159266435185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45994.159266435185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45994.159266435185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45994.159266435185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45994.159266435185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45994.159266435185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45994.159266435185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45994.159266435185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45994.159266435185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45994.159266435185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45994.159266435185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45994.159266435185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45994.159266435185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45994.159266435185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45994.159266435185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45994.159266435185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45994.159266435185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45994.159266435185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45994.159266435185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45994.159266435185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45994.159266435185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45994.159266435185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45994.159266435185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45994.159266435185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45994.159266435185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45994.159266435185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45994.159266435185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45994.159266435185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45994.159266435185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45994.159266435185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45994.159266435185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45994.159266435185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45994.159266435185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45994.159266435185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45994.159266435185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45994.159266435185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45994.159266435185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45994.159266435185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45994.159266435185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45994.159266435185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45994.159266435185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45994.159266435185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45994.159266435185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45994.159266435185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45994.159266435185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45994.159266435185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45994.159266435185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45994.159266435185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45994.159266435185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45994.159266435185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45994.159266435185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45994.159266435185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45994.159266435185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45994.159266435185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45994.159266435185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45994.159266435185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45994.159266435185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45994.159266435185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45994.159266435185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45994.159266435185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45994.159266435185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45994.159266435185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45994.159266435185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45994.159266435185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45994.159266435185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45994.159266435185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45994.159266435185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45994.159266435185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45994.159266435185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45994.159266435185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45994.159266435185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45994.159266435185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45994.159266435185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45994.159266435185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45994.159266435185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45994.159266435185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45994.159266435185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45994.159266435185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45994.159266435185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45994.159266435185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45994.159266435185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45994.159266435185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45994.159266435185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45994.159266435185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45994.159266435185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45994.159266435185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45994.159266435185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45994.159266435185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45994.159266435185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45994.159266435185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45994.159266435185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45994.159266435185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45994.159266435185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45994.159266435185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45994.159266435185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45994.159266435185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45994.159266435185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45994.159266435185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45994.159266435185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45994.159266435185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45994.159266435185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45994.159266435185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45994.159266435185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45994.159266435185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45994.159266435185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45994.159266435185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45994.159266435185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45994.159266435185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45994.159266435185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45994.159266435185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45994.159266435185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45994.159266435185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45994.159266435185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45994.159266435185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45994.159266435185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45994.159266435185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45994.159266435185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45994.159266435185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45994.159266435185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45994.159266435185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45994.159266435185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45994.159266435185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45994.159266435185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45994.159266435185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45994.159266435185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45994.159266435185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45994.159266435185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45994.159266435185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45994.159266435185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45994.159266435185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45994.159266435185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45994.159266435185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45994.159266435185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45994.159266435185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45994.159266435185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45994.159266435185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45994.159266435185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45994.159266435185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45994.159266435185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45994.159266435185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45994.159266435185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45994.159266435185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45994.159266435185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45994.159266435185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45994.159266435185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45994.159266435185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45994.159266435185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45994.159266435185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45994.159266435185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45994.159266435185</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9"/>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290.6785488425885</v>
      </c>
      <c r="H2" s="92">
        <v>45703.474768518521</v>
      </c>
      <c r="I2" s="92" t="str">
        <f>IFERROR(VLOOKUP(D2,DB!A:F,6,0),"")</f>
        <v>SCECO</v>
      </c>
      <c r="J2" s="92" t="str">
        <f>IFERROR(VLOOKUP(D2,DB!A:G,7,0),"")</f>
        <v>Dead</v>
      </c>
      <c r="K2" s="94" t="s">
        <v>39200</v>
      </c>
      <c r="L2" s="88" t="str">
        <f>IFERROR(VLOOKUP(D2,DB!A:I,9,0),"")</f>
        <v>Latis</v>
      </c>
    </row>
    <row r="3" spans="1:16" ht="15" customHeight="1">
      <c r="A3" s="88" t="s">
        <v>39201</v>
      </c>
      <c r="B3" s="110" t="str">
        <f>IFERROR(VLOOKUP(D3,DB!A:K,11,0),"")</f>
        <v>R4</v>
      </c>
      <c r="C3" s="90">
        <v>2</v>
      </c>
      <c r="D3" s="88" t="s">
        <v>35271</v>
      </c>
      <c r="E3" s="91" t="s">
        <v>39106</v>
      </c>
      <c r="F3" s="92">
        <v>45993.737430555557</v>
      </c>
      <c r="G3" s="93">
        <f ca="1">IFERROR(NOW()-F3,"")</f>
        <v>0.42183587962790625</v>
      </c>
      <c r="H3" s="92">
        <v>45993.737430555557</v>
      </c>
      <c r="I3" s="110" t="str">
        <f>IFERROR(VLOOKUP(D3,DB!A:F,6,0),"")</f>
        <v>Generator-SG</v>
      </c>
      <c r="J3" s="110" t="str">
        <f>IFERROR(VLOOKUP(D3,DB!A:G,7,0),"")</f>
        <v>Dead</v>
      </c>
      <c r="K3" s="94" t="s">
        <v>39202</v>
      </c>
      <c r="L3" s="88" t="str">
        <f>IFERROR(VLOOKUP(D3,DB!A:I,9,0),"")</f>
        <v>Latis</v>
      </c>
    </row>
    <row r="4" spans="1:16" ht="15" customHeight="1">
      <c r="A4" s="88" t="s">
        <v>39203</v>
      </c>
      <c r="B4" s="110" t="str">
        <f>IFERROR(VLOOKUP(D4,DB!A:K,11,0),"")</f>
        <v>R4</v>
      </c>
      <c r="C4" s="90">
        <v>2</v>
      </c>
      <c r="D4" s="88" t="s">
        <v>36353</v>
      </c>
      <c r="E4" s="91" t="s">
        <v>39106</v>
      </c>
      <c r="F4" s="92">
        <v>45690.928472222222</v>
      </c>
      <c r="G4" s="93">
        <f ca="1">IFERROR(NOW()-F4,"")</f>
        <v>303.23079421296279</v>
      </c>
      <c r="H4" s="92">
        <v>45993.892835648148</v>
      </c>
      <c r="I4" s="110" t="str">
        <f>IFERROR(VLOOKUP(D4,DB!A:F,6,0),"")</f>
        <v>Generator-SG</v>
      </c>
      <c r="J4" s="110" t="str">
        <f>IFERROR(VLOOKUP(D4,DB!A:G,7,0),"")</f>
        <v>Weak</v>
      </c>
      <c r="K4" s="94" t="s">
        <v>39202</v>
      </c>
      <c r="L4" s="88" t="str">
        <f>IFERROR(VLOOKUP(D4,DB!A:I,9,0),"")</f>
        <v>Latis</v>
      </c>
    </row>
    <row r="5" spans="1:16" ht="15" customHeight="1">
      <c r="A5" s="110" t="s">
        <v>39204</v>
      </c>
      <c r="B5" s="110" t="str">
        <f>IFERROR(VLOOKUP(D5,DB!A:K,11,0),"")</f>
        <v>R4</v>
      </c>
      <c r="C5" s="90">
        <v>1</v>
      </c>
      <c r="D5" s="88" t="s">
        <v>35680</v>
      </c>
      <c r="E5" s="91" t="s">
        <v>39106</v>
      </c>
      <c r="F5" s="92">
        <v>45993.988888888889</v>
      </c>
      <c r="G5" s="93">
        <f ca="1">IFERROR(NOW()-F5,"")</f>
        <v>0.17037754629564006</v>
      </c>
      <c r="H5" s="92">
        <v>45993.983101851853</v>
      </c>
      <c r="I5" s="110" t="str">
        <f>IFERROR(VLOOKUP(D5,DB!A:F,6,0),"")</f>
        <v>Generator-SG</v>
      </c>
      <c r="J5" s="110" t="str">
        <f>IFERROR(VLOOKUP(D5,DB!A:G,7,0),"")</f>
        <v>Good</v>
      </c>
      <c r="K5" s="94" t="s">
        <v>39205</v>
      </c>
      <c r="L5" s="88" t="str">
        <f>IFERROR(VLOOKUP(D5,DB!A:I,9,0),"")</f>
        <v>Latis</v>
      </c>
    </row>
    <row r="6" spans="1:16" ht="15" customHeight="1">
      <c r="A6" s="110"/>
      <c r="B6" s="110" t="str">
        <f>IFERROR(VLOOKUP(D6,DB!A:K,11,0),"")</f>
        <v/>
      </c>
      <c r="C6" s="90"/>
      <c r="D6" s="88"/>
      <c r="E6" s="91"/>
      <c r="F6" s="92"/>
      <c r="G6" s="93">
        <f ca="1">IFERROR(NOW()-F6,"")</f>
        <v>45994.159266435185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45994.159266435185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45994.159266435185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45994.159266435185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45994.159266435185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ref="G11:G55" ca="1" si="0">IFERROR(NOW()-F11,"")</f>
        <v>45994.159266435185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45994.159266435185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45994.159266435185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45994.159266435185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45994.159266435185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45994.159266435185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45994.159266435185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45994.159266435185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45994.159266435185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45994.159266435185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45994.159266435185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45994.159266435185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45994.159266435185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45994.159266435185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45994.159266435185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45994.159266435185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45994.159266435185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45994.159266435185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45994.159266435185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45994.159266435185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45994.159266435185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45994.159266435185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45994.159266435185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45994.159266435185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45994.159266435185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45994.159266435185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45994.159266435185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45994.159266435185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45994.159266435185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45994.159266435185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45994.159266435185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45994.159266435185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45994.159266435185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45994.159266435185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45994.159266435185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45994.159266435185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45994.159266435185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45994.159266435185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45994.159266435185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45994.159266435185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45994.159266435185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45994.159266435185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45994.159266435185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45994.159266435185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45994.159266435185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ref="G56:G119" ca="1" si="1">IFERROR(NOW()-F56,"")</f>
        <v>45994.159266435185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45994.159266435185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45994.159266435185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45994.159266435185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45994.159266435185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45994.159266435185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45994.159266435185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45994.159266435185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45994.159266435185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45994.159266435185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45994.159266435185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45994.159266435185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45994.159266435185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45994.159266435185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45994.159266435185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45994.159266435185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45994.159266435185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45994.159266435185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45994.159266435185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45994.159266435185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45994.159266435185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45994.159266435185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45994.159266435185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45994.159266435185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45994.159266435185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45994.159266435185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45994.159266435185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45994.159266435185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45994.159266435185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45994.159266435185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45994.159266435185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45994.159266435185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45994.159266435185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45994.159266435185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45994.159266435185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45994.159266435185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45994.159266435185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45994.159266435185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45994.159266435185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45994.159266435185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45994.159266435185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45994.159266435185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45994.159266435185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45994.159266435185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45994.159266435185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45994.159266435185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45994.159266435185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45994.159266435185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45994.159266435185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45994.159266435185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45994.159266435185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45994.159266435185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45994.159266435185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45994.159266435185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45994.159266435185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45994.159266435185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45994.159266435185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45994.159266435185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45994.159266435185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45994.159266435185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45994.159266435185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45994.159266435185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45994.159266435185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45994.159266435185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ref="G120:G183" ca="1" si="2">IFERROR(NOW()-F120,"")</f>
        <v>45994.159266435185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45994.159266435185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45994.159266435185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45994.159266435185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45994.159266435185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45994.159266435185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45994.159266435185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45994.159266435185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45994.159266435185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45994.159266435185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45994.159266435185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45994.159266435185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45994.159266435185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45994.159266435185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45994.159266435185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45994.159266435185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45994.159266435185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45994.159266435185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45994.159266435185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45994.159266435185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45994.159266435185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45994.159266435185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45994.159266435185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45994.159266435185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45994.159266435185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45994.159266435185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45994.159266435185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45994.159266435185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45994.159266435185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45994.159266435185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45994.159266435185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45994.159266435185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45994.159266435185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45994.159266435185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45994.159266435185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45994.159266435185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45994.159266435185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45994.159266435185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45994.159266435185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45994.159266435185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45994.159266435185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45994.159266435185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45994.159266435185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45994.159266435185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45994.159266435185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45994.159266435185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45994.159266435185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45994.159266435185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45994.159266435185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45994.159266435185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45994.159266435185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45994.159266435185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45994.159266435185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45994.159266435185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45994.159266435185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45994.159266435185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45994.159266435185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45994.159266435185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45994.159266435185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45994.159266435185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45994.159266435185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45994.159266435185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45994.159266435185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45994.159266435185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ref="G184:G229" ca="1" si="3">IFERROR(NOW()-F184,"")</f>
        <v>45994.159266435185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45994.159266435185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45994.159266435185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45994.159266435185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45994.159266435185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45994.159266435185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45994.159266435185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45994.159266435185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45994.159266435185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45994.159266435185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45994.159266435185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45994.159266435185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45994.159266435185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45994.159266435185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45994.159266435185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45994.159266435185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45994.159266435185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45994.159266435185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45994.159266435185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45994.159266435185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45994.159266435185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45994.159266435185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45994.159266435185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45994.159266435185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45994.159266435185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45994.159266435185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45994.159266435185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45994.159266435185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45994.159266435185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45994.159266435185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45994.159266435185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45994.159266435185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45994.159266435185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45994.159266435185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45994.159266435185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45994.159266435185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45994.159266435185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45994.159266435185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45994.159266435185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45994.159266435185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45994.159266435185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45994.159266435185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45994.159266435185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45994.159266435185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45994.159266435185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45994.159266435185</v>
      </c>
      <c r="H229" s="92"/>
      <c r="I229" s="110" t="str">
        <f>IFERROR(VLOOKUP(D229,DB!A:F,6,0),"")</f>
        <v/>
      </c>
      <c r="J229" s="110" t="str">
        <f>IFERROR(VLOOKUP(D229,DB!A:G,7,0),"")</f>
        <v/>
      </c>
      <c r="K229" s="94"/>
      <c r="L229" s="88" t="str">
        <f>IFERROR(VLOOKUP(D229,DB!A:I,9,0),"")</f>
        <v/>
      </c>
    </row>
  </sheetData>
  <dataValidations count="2">
    <dataValidation allowBlank="1" showInputMessage="1" showErrorMessage="1" sqref="E1" xr:uid="{A4F81451-56CC-4543-9497-104C4E44EE4B}"/>
    <dataValidation type="list" allowBlank="1" showInputMessage="1" showErrorMessage="1" sqref="E2:E2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tabSelected="1" workbookViewId="0">
      <selection activeCell="K10" sqref="K10"/>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39206</v>
      </c>
      <c r="B2" s="37" t="str">
        <f>IFERROR(VLOOKUP(D2,DB!A:K,11,0),"")</f>
        <v>R5</v>
      </c>
      <c r="C2" s="37">
        <v>3</v>
      </c>
      <c r="D2" s="103" t="s">
        <v>36085</v>
      </c>
      <c r="E2" s="37" t="s">
        <v>39106</v>
      </c>
      <c r="F2" s="38">
        <v>45891.832060185188</v>
      </c>
      <c r="G2" s="105">
        <f ca="1">IFERROR(NOW()-F2,"")</f>
        <v>102.32720624999638</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39187</v>
      </c>
      <c r="F3" s="38">
        <v>45926.188877314817</v>
      </c>
      <c r="G3" s="105">
        <f t="shared" ref="G3" ca="1" si="0">IFERROR(NOW()-F3,"")</f>
        <v>67.970389120368054</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39187</v>
      </c>
      <c r="F4" s="107">
        <v>45948.661111111112</v>
      </c>
      <c r="G4" s="108">
        <f t="shared" ref="G4" ca="1" si="1">IFERROR(NOW()-F4,"")</f>
        <v>45.498155324072286</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12.785967824071122</v>
      </c>
      <c r="H5" s="136">
        <v>45981.360798611109</v>
      </c>
      <c r="I5" s="106" t="str">
        <f>IFERROR(VLOOKUP(D5,DB!A:F,6,0),"")</f>
        <v>SCECO</v>
      </c>
      <c r="J5" s="106" t="str">
        <f>IFERROR(VLOOKUP(D5,DB!A:G,7,0),"")</f>
        <v>Dead</v>
      </c>
      <c r="K5" s="106" t="s">
        <v>39213</v>
      </c>
      <c r="L5" s="106" t="str">
        <f>IFERROR(VLOOKUP(D5,DB!A:I,9,0),"")</f>
        <v>Latis</v>
      </c>
    </row>
    <row r="6" spans="1:13">
      <c r="A6" s="37" t="s">
        <v>39214</v>
      </c>
      <c r="B6" s="37" t="str">
        <f>IFERROR(VLOOKUP(D6,DB!A:K,11,0),"")</f>
        <v>R5</v>
      </c>
      <c r="C6" s="37">
        <v>1</v>
      </c>
      <c r="D6" s="37" t="s">
        <v>37071</v>
      </c>
      <c r="E6" s="37" t="s">
        <v>39106</v>
      </c>
      <c r="F6" s="38">
        <v>45993.83766203704</v>
      </c>
      <c r="G6" s="135">
        <f ca="1">IFERROR(NOW()-F6,"")</f>
        <v>0.3216043981447001</v>
      </c>
      <c r="H6" s="38">
        <v>45993.83216435185</v>
      </c>
      <c r="I6" s="37" t="str">
        <f>IFERROR(VLOOKUP(D6,DB!A:F,6,0),"")</f>
        <v>Generator-SG</v>
      </c>
      <c r="J6" s="37" t="str">
        <f>IFERROR(VLOOKUP(D6,DB!A:G,7,0),"")</f>
        <v>Vandalized</v>
      </c>
      <c r="K6" s="37" t="s">
        <v>39215</v>
      </c>
      <c r="L6" s="37" t="str">
        <f>IFERROR(VLOOKUP(D6,DB!A:I,9,0),"")</f>
        <v>Latis</v>
      </c>
    </row>
    <row r="7" spans="1:13">
      <c r="A7" s="37" t="s">
        <v>39216</v>
      </c>
      <c r="B7" s="37" t="str">
        <f>IFERROR(VLOOKUP(D7,DB!A:K,11,0),"")</f>
        <v>R5</v>
      </c>
      <c r="C7" s="37">
        <v>1</v>
      </c>
      <c r="D7" s="37" t="s">
        <v>33343</v>
      </c>
      <c r="E7" s="37" t="s">
        <v>39106</v>
      </c>
      <c r="F7" s="38">
        <v>45994.143067129633</v>
      </c>
      <c r="G7" s="135">
        <f ca="1">IFERROR(NOW()-F7,"")</f>
        <v>1.6199305551708676E-2</v>
      </c>
      <c r="H7" s="38">
        <v>45994.128483796296</v>
      </c>
      <c r="I7" s="37" t="str">
        <f>IFERROR(VLOOKUP(D7,DB!A:F,6,0),"")</f>
        <v>Generator-SG</v>
      </c>
      <c r="J7" s="37" t="str">
        <f>IFERROR(VLOOKUP(D7,DB!A:G,7,0),"")</f>
        <v>Vandalized</v>
      </c>
      <c r="K7" s="37" t="s">
        <v>39217</v>
      </c>
      <c r="L7" s="37" t="str">
        <f>IFERROR(VLOOKUP(D7,DB!A:I,9,0),"")</f>
        <v>Latis</v>
      </c>
    </row>
    <row r="8" spans="1:13">
      <c r="A8" s="37"/>
      <c r="B8" s="37" t="str">
        <f>IFERROR(VLOOKUP(D8,DB!A:K,11,0),"")</f>
        <v/>
      </c>
      <c r="C8" s="37"/>
      <c r="D8" s="37"/>
      <c r="E8" s="37"/>
      <c r="F8" s="38"/>
      <c r="G8" s="135">
        <f ca="1">IFERROR(NOW()-F8,"")</f>
        <v>45994.159266435185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45994.159266435185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45994.159266435185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45994.159266435185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45994.159266435185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45994.159266435185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45994.159266435185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45994.159266435185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45994.159266435185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45994.159266435185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45994.159266435185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45994.159266435185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45994.159266435185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45994.159266435185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45994.159266435185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45994.159266435185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45994.159266435185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45994.159266435185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45994.159266435185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45994.159266435185</v>
      </c>
      <c r="H27" s="38"/>
      <c r="I27" s="37" t="str">
        <f>IFERROR(VLOOKUP(D27,DB!A:F,6,0),"")</f>
        <v/>
      </c>
      <c r="J27" s="37" t="str">
        <f>IFERROR(VLOOKUP(D27,DB!A:G,7,0),"")</f>
        <v/>
      </c>
      <c r="K27" s="37"/>
      <c r="L27" s="37" t="str">
        <f>IFERROR(VLOOKUP(D27,DB!A:I,9,0),"")</f>
        <v/>
      </c>
    </row>
    <row r="28" spans="1:12">
      <c r="A28" s="150"/>
      <c r="B28" s="150" t="str">
        <f>IFERROR(VLOOKUP(D28,DB!A:K,11,0),"")</f>
        <v/>
      </c>
      <c r="C28" s="150"/>
      <c r="D28" s="150"/>
      <c r="E28" s="150"/>
      <c r="F28" s="151"/>
      <c r="G28" s="152">
        <f ca="1">IFERROR(NOW()-F28,"")</f>
        <v>45994.159266435185</v>
      </c>
      <c r="H28" s="151"/>
      <c r="I28" s="150" t="str">
        <f>IFERROR(VLOOKUP(D28,DB!A:F,6,0),"")</f>
        <v/>
      </c>
      <c r="J28" s="150" t="str">
        <f>IFERROR(VLOOKUP(D28,DB!A:G,7,0),"")</f>
        <v/>
      </c>
      <c r="K28" s="150"/>
      <c r="L28" s="150"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7"/>
  <sheetViews>
    <sheetView workbookViewId="0">
      <selection activeCell="F4" sqref="F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1</v>
      </c>
      <c r="D2" s="119" t="s">
        <v>33948</v>
      </c>
      <c r="E2" s="142" t="s">
        <v>39106</v>
      </c>
      <c r="F2" s="121">
        <v>45994.065497685187</v>
      </c>
      <c r="G2" s="72">
        <f ca="1">IFERROR(NOW()-F2,"-")</f>
        <v>9.3768749997252598E-2</v>
      </c>
      <c r="H2" s="121">
        <v>45994.059965277775</v>
      </c>
      <c r="I2" s="119" t="str">
        <f>IFERROR(VLOOKUP(D2,DB!A:F,6,0),"")</f>
        <v>SCECO</v>
      </c>
      <c r="J2" s="119" t="str">
        <f>IFERROR(VLOOKUP(D2,DB!A:G,7,0),"")</f>
        <v>Dead</v>
      </c>
      <c r="K2" s="122" t="s">
        <v>39219</v>
      </c>
      <c r="L2" s="137" t="str">
        <f>IFERROR(VLOOKUP(D2,DB!A:I,9,0),"")</f>
        <v>Latis</v>
      </c>
    </row>
    <row r="3" spans="1:16382" ht="31.5" customHeight="1">
      <c r="A3" s="118"/>
      <c r="B3" s="119" t="str">
        <f>IFERROR(VLOOKUP(D3,DB!A:K,11,0),"")</f>
        <v/>
      </c>
      <c r="C3" s="120"/>
      <c r="D3" s="119"/>
      <c r="E3" s="142"/>
      <c r="F3" s="121"/>
      <c r="G3" s="72">
        <f ca="1">IFERROR(NOW()-F3,"-")</f>
        <v>45994.159266435185</v>
      </c>
      <c r="H3" s="121"/>
      <c r="I3" s="119" t="str">
        <f>IFERROR(VLOOKUP(D3,DB!A:F,6,0),"")</f>
        <v/>
      </c>
      <c r="J3" s="119" t="str">
        <f>IFERROR(VLOOKUP(D3,DB!A:G,7,0),"")</f>
        <v/>
      </c>
      <c r="K3" s="122" t="s">
        <v>39220</v>
      </c>
      <c r="L3" s="137" t="str">
        <f>IFERROR(VLOOKUP(D3,DB!A:I,9,0),"")</f>
        <v/>
      </c>
    </row>
    <row r="4" spans="1:16382" ht="31.5" customHeight="1">
      <c r="A4" s="118"/>
      <c r="B4" s="119" t="str">
        <f>IFERROR(VLOOKUP(D4,DB!A:K,11,0),"")</f>
        <v/>
      </c>
      <c r="C4" s="120"/>
      <c r="D4" s="153"/>
      <c r="E4" s="142"/>
      <c r="F4" s="121"/>
      <c r="G4" s="72">
        <f ca="1">IFERROR(NOW()-F4,"-")</f>
        <v>45994.159266435185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45994.159266435185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45994.159266435185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45994.159266435185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45994.159266435185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45994.159266435185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45994.159266435185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45994.159266435185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45994.159266435185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45994.159266435185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45994.159266435185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45994.159266435185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45994.159266435185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45994.159266435185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45994.159266435185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45994.159266435185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45994.159266435185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45994.159266435185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45994.159266435185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45994.159266435185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45994.159266435185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45994.159266435185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45994.159266435185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45994.159266435185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45994.159266435185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45994.159266435185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45994.159266435185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45994.159266435185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45994.159266435185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45994.159266435185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45994.159266435185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45994.159266435185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45994.159266435185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45994.159266435185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45994.159266435185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45994.159266435185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45994.159266435185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45994.159266435185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45994.159266435185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45994.159266435185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45994.159266435185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45994.159266435185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45994.159266435185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45994.159266435185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45994.159266435185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45994.159266435185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45994.159266435185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45994.159266435185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45994.159266435185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45994.159266435185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45994.159266435185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45994.159266435185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45994.159266435185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45994.159266435185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45994.159266435185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45994.159266435185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45994.159266435185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45994.159266435185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45994.159266435185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45994.159266435185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45994.159266435185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45994.159266435185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45994.159266435185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45994.159266435185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45994.159266435185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45994.159266435185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45994.159266435185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45994.159266435185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45994.159266435185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45994.159266435185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45994.159266435185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45994.159266435185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45994.159266435185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45994.159266435185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45994.159266435185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45994.159266435185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45994.159266435185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45994.159266435185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45994.159266435185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45994.159266435185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45994.159266435185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45994.159266435185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45994.159266435185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45994.159266435185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45994.159266435185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45994.159266435185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45994.159266435185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45994.159266435185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45994.159266435185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45994.159266435185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45994.159266435185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45994.159266435185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45994.159266435185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45994.159266435185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45994.159266435185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45994.159266435185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45994.159266435185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45994.159266435185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45994.159266435185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45994.159266435185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45994.159266435185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45994.159266435185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45994.159266435185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45994.159266435185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45994.159266435185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45994.159266435185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45994.159266435185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45994.159266435185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45994.159266435185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45994.159266435185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45994.159266435185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45994.159266435185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45994.159266435185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45994.159266435185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45994.159266435185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45994.159266435185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45994.159266435185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45994.159266435185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45994.159266435185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45994.159266435185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45994.159266435185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45994.159266435185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45994.159266435185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45994.159266435185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45994.159266435185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45994.159266435185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45994.159266435185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45994.159266435185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45994.159266435185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45994.159266435185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45994.159266435185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45994.159266435185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45994.159266435185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45994.159266435185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45994.159266435185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45994.159266435185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45994.159266435185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45994.159266435185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45994.159266435185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45994.159266435185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45994.159266435185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45994.159266435185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45994.159266435185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45994.159266435185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45994.159266435185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45994.159266435185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45994.159266435185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45994.159266435185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45994.159266435185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45994.159266435185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45994.159266435185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45994.159266435185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45994.159266435185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45994.159266435185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45994.159266435185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45994.159266435185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45994.159266435185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45994.159266435185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45994.159266435185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45994.159266435185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45994.159266435185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45994.159266435185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45994.159266435185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45994.159266435185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45994.159266435185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45994.159266435185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45994.159266435185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45994.159266435185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45994.159266435185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45994.159266435185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45994.159266435185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45994.159266435185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45994.159266435185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45994.159266435185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45994.159266435185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45994.159266435185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45994.159266435185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45994.159266435185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45994.159266435185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45994.159266435185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45994.159266435185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45994.159266435185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45994.159266435185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45994.159266435185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45994.159266435185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45994.159266435185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45994.159266435185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45994.159266435185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45994.159266435185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45994.159266435185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45994.159266435185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45994.159266435185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45994.159266435185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45994.159266435185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45994.159266435185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45994.159266435185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45994.159266435185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45994.159266435185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45994.159266435185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45994.159266435185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45994.159266435185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45994.159266435185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45994.159266435185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45994.159266435185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45994.159266435185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45994.159266435185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45994.159266435185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45994.159266435185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45994.159266435185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45994.159266435185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45994.159266435185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45994.159266435185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45994.159266435185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45994.159266435185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45994.159266435185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45994.159266435185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45994.159266435185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45994.159266435185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45994.159266435185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45994.159266435185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45994.159266435185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45994.159266435185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45994.159266435185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45994.159266435185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45994.159266435185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45994.159266435185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45994.159266435185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45994.159266435185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45994.159266435185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45994.159266435185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45994.159266435185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45994.159266435185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45994.159266435185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45994.159266435185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45994.159266435185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45994.159266435185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45994.159266435185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45994.159266435185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45994.159266435185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45994.159266435185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45994.159266435185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45994.159266435185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45994.159266435185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45994.159266435185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45994.159266435185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45994.159266435185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45994.159266435185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45994.159266435185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45994.159266435185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45994.159266435185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45994.159266435185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45994.159266435185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45994.159266435185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45994.159266435185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45994.159266435185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45994.159266435185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45994.159266435185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45994.159266435185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45994.159266435185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45994.159266435185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45994.159266435185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45994.159266435185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45994.159266435185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45994.159266435185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45994.159266435185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45994.159266435185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45994.159266435185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45994.159266435185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45994.159266435185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45994.159266435185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45994.159266435185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45994.159266435185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45994.159266435185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45994.159266435185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45994.159266435185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45994.159266435185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45994.159266435185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45994.159266435185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45994.159266435185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45994.159266435185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45994.159266435185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45994.159266435185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45994.159266435185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45994.159266435185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45994.159266435185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45994.159266435185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45994.159266435185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45994.159266435185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45994.159266435185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45994.159266435185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45994.159266435185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45994.159266435185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45994.159266435185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45994.159266435185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45994.159266435185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45994.159266435185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45994.159266435185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45994.159266435185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45994.159266435185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45994.159266435185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45994.159266435185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45994.159266435185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45994.159266435185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45994.159266435185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45994.159266435185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45994.159266435185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45994.159266435185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45994.159266435185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45994.159266435185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45994.159266435185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45994.159266435185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45994.159266435185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45994.159266435185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45994.159266435185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45994.159266435185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45994.159266435185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45994.159266435185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45994.159266435185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45994.159266435185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45994.159266435185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45994.159266435185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45994.159266435185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45994.159266435185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45994.159266435185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45994.159266435185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45994.159266435185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45994.159266435185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45994.159266435185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45994.159266435185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45994.159266435185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45994.159266435185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45994.159266435185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45994.159266435185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45994.159266435185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45994.159266435185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45994.159266435185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45994.159266435185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45994.159266435185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45994.159266435185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45994.159266435185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45994.159266435185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45994.159266435185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45994.159266435185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45994.159266435185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45994.159266435185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45994.159266435185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45994.159266435185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45994.159266435185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45994.159266435185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45994.159266435185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45994.159266435185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45994.159266435185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45994.159266435185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45994.159266435185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45994.159266435185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45994.159266435185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45994.159266435185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45994.159266435185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45994.159266435185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45994.159266435185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45994.159266435185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45994.159266435185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45994.159266435185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45994.159266435185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45994.159266435185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45994.159266435185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45994.159266435185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45994.159266435185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45994.159266435185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45994.159266435185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45994.159266435185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45994.159266435185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45994.159266435185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45994.159266435185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45994.159266435185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45994.159266435185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45994.159266435185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45994.159266435185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45994.159266435185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45994.159266435185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45994.159266435185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45994.159266435185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45994.159266435185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45994.159266435185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45994.159266435185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45994.159266435185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45994.159266435185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45994.159266435185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45994.159266435185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45994.159266435185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45994.159266435185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45994.159266435185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45994.159266435185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45994.159266435185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45994.159266435185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45994.159266435185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45994.159266435185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45994.159266435185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45994.159266435185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45994.159266435185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45994.159266435185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45994.159266435185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45994.159266435185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45994.159266435185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45994.159266435185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45994.159266435185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45994.159266435185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45994.159266435185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45994.159266435185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45994.159266435185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45994.159266435185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45994.159266435185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45994.159266435185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45994.159266435185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45994.159266435185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45994.159266435185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45994.159266435185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45994.159266435185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45994.159266435185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45994.159266435185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45994.159266435185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45994.159266435185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45994.159266435185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45994.159266435185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45994.159266435185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45994.159266435185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45994.159266435185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45994.159266435185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45994.159266435185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45994.159266435185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45994.159266435185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45994.159266435185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45994.159266435185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45994.159266435185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45994.159266435185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45994.159266435185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45994.159266435185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45994.159266435185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45994.159266435185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45994.159266435185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45994.159266435185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45994.159266435185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45994.159266435185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45994.159266435185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45994.159266435185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45994.159266435185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45994.159266435185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45994.159266435185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45994.159266435185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45994.159266435185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45994.159266435185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45994.159266435185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45994.159266435185</v>
      </c>
      <c r="H456" s="121"/>
      <c r="I456" s="119" t="str">
        <f>IFERROR(VLOOKUP(D456,DB!A:F,6,0),"")</f>
        <v/>
      </c>
      <c r="J456" s="119" t="str">
        <f>IFERROR(VLOOKUP(D456,DB!A:G,7,0),"")</f>
        <v/>
      </c>
      <c r="K456" s="122"/>
      <c r="L456" s="137" t="str">
        <f>IFERROR(VLOOKUP(D456,DB!A:I,9,0),"")</f>
        <v/>
      </c>
    </row>
    <row r="457" spans="1:12" ht="31.5" customHeight="1">
      <c r="A457" s="143"/>
      <c r="B457" s="144" t="str">
        <f>IFERROR(VLOOKUP(D457,DB!A:K,11,0),"")</f>
        <v/>
      </c>
      <c r="C457" s="145"/>
      <c r="D457" s="144"/>
      <c r="E457" s="142"/>
      <c r="F457" s="146"/>
      <c r="G457" s="147">
        <f ca="1">IFERROR(NOW()-F457,"-")</f>
        <v>45994.159266435185</v>
      </c>
      <c r="H457" s="146"/>
      <c r="I457" s="144" t="str">
        <f>IFERROR(VLOOKUP(D457,DB!A:F,6,0),"")</f>
        <v/>
      </c>
      <c r="J457" s="144" t="str">
        <f>IFERROR(VLOOKUP(D457,DB!A:G,7,0),"")</f>
        <v/>
      </c>
      <c r="K457" s="148"/>
      <c r="L457" s="149" t="str">
        <f>IFERROR(VLOOKUP(D457,DB!A:I,9,0),"")</f>
        <v/>
      </c>
    </row>
  </sheetData>
  <dataValidations count="2">
    <dataValidation allowBlank="1" showInputMessage="1" showErrorMessage="1" sqref="E1" xr:uid="{9E1BC488-8814-4F8A-8DBE-742B3278AB71}"/>
    <dataValidation type="list" allowBlank="1" showInputMessage="1" showErrorMessage="1" sqref="E2:E4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2025-12-03T00:50:21Z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