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67" documentId="120_S{2AC9BD13-BADA-5192-A53E-5A8FF88502F6}" xr6:coauthVersionLast="47" xr6:coauthVersionMax="47" xr10:uidLastSave="{8C4E1F99-DB2A-4687-AB0F-A64843A6DC3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<sst xmlns="http://schemas.openxmlformats.org/spreadsheetml/2006/main" count="180281" uniqueCount="39125">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</sst>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322.03534699074226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45984.983772916668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45984.983772916668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45984.983772916668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45984.983772916668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45984.983772916668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45984.983772916668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45984.983772916668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45984.983772916668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45984.983772916668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45984.983772916668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45984.983772916668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45984.983772916668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45984.983772916668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45984.983772916668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45984.983772916668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45984.983772916668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45984.983772916668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45984.983772916668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45984.983772916668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45984.983772916668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45984.983772916668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45984.983772916668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45984.983772916668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45984.983772916668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45984.983772916668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45984.983772916668</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45984.983772916668</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095B5AA5-0BB4-433E-8474-A93DC689881B}"/>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159.98393495370692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0.59635393518692581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45984.983772916668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45984.983772916668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45984.983772916668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45984.983772916668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45984.983772916668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45984.983772916668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45984.983772916668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45984.983772916668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45984.983772916668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45984.983772916668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45984.983772916668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45984.983772916668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45984.983772916668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45984.983772916668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45984.983772916668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45984.983772916668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45984.983772916668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45984.983772916668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45984.983772916668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45984.983772916668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45984.983772916668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45984.983772916668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45984.983772916668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45984.983772916668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45984.983772916668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45984.983772916668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45984.983772916668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45984.983772916668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45984.983772916668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45984.983772916668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45984.983772916668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45984.983772916668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45984.983772916668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45984.983772916668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45984.983772916668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45984.983772916668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45984.983772916668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45984.983772916668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45984.983772916668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45984.983772916668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45984.983772916668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45984.983772916668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45984.983772916668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45984.983772916668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45984.983772916668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45984.983772916668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45984.983772916668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45984.983772916668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45984.983772916668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45984.983772916668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45984.983772916668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45984.983772916668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45984.983772916668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45984.983772916668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45984.983772916668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45984.983772916668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45984.983772916668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45984.983772916668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45984.983772916668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45984.983772916668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45984.983772916668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45984.983772916668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45984.983772916668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45984.983772916668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45984.983772916668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45984.983772916668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45984.983772916668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45984.983772916668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45984.983772916668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45984.983772916668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45984.983772916668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45984.983772916668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45984.983772916668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45984.983772916668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45984.983772916668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45984.983772916668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45984.983772916668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45984.983772916668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45984.983772916668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45984.983772916668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45984.983772916668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45984.983772916668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45984.983772916668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45984.983772916668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45984.983772916668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45984.983772916668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45984.983772916668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45984.983772916668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45984.983772916668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45984.983772916668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45984.983772916668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45984.983772916668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45984.983772916668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45984.983772916668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45984.983772916668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45984.983772916668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45984.983772916668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45984.983772916668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45984.983772916668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45984.983772916668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45984.983772916668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45984.983772916668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45984.983772916668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45984.983772916668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45984.983772916668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45984.983772916668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45984.983772916668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45984.983772916668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45984.983772916668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45984.983772916668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45984.983772916668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45984.983772916668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45984.983772916668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45984.983772916668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45984.983772916668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45984.983772916668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45984.983772916668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45984.983772916668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45984.983772916668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45984.983772916668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45984.983772916668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45984.983772916668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45984.983772916668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45984.983772916668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45984.983772916668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45984.983772916668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45984.983772916668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45984.983772916668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45984.983772916668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45984.983772916668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45984.983772916668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45984.983772916668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45984.983772916668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45984.983772916668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45984.983772916668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45984.983772916668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45984.983772916668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45984.983772916668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45984.983772916668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45984.983772916668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45984.983772916668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45984.983772916668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45984.983772916668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45984.983772916668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45984.983772916668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45984.983772916668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45984.983772916668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45984.983772916668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45984.983772916668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45984.983772916668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45984.983772916668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45984.983772916668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45984.983772916668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45984.983772916668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45984.983772916668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45984.983772916668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45984.983772916668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45984.983772916668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45984.983772916668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45984.983772916668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45984.983772916668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45984.983772916668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45984.983772916668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45984.983772916668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45984.983772916668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45984.983772916668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45984.983772916668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45984.983772916668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45984.983772916668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45984.983772916668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45984.983772916668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45984.983772916668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45984.983772916668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45984.983772916668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45984.983772916668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45984.983772916668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45984.983772916668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45984.983772916668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45984.983772916668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45984.983772916668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45984.983772916668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45984.983772916668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45984.983772916668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45984.983772916668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45984.983772916668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45984.983772916668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45984.983772916668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45984.983772916668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45984.983772916668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45984.983772916668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45984.983772916668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45984.983772916668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45984.983772916668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45984.983772916668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45984.983772916668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45984.983772916668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45984.983772916668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45984.983772916668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45984.983772916668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45984.983772916668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45984.983772916668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45984.983772916668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45984.983772916668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45984.983772916668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45984.983772916668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45984.983772916668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45984.983772916668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45984.983772916668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45984.983772916668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45984.983772916668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45984.983772916668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45984.983772916668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45984.983772916668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45984.983772916668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45984.983772916668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45984.983772916668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45984.983772916668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45984.983772916668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45984.983772916668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45984.983772916668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45984.983772916668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45984.983772916668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45984.983772916668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45984.983772916668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45984.983772916668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45984.983772916668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45984.983772916668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45984.983772916668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45984.983772916668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45984.983772916668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45984.983772916668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45984.983772916668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45984.983772916668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45984.983772916668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45984.983772916668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45984.983772916668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45984.983772916668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45984.983772916668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45984.983772916668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45984.983772916668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45984.983772916668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45984.983772916668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45984.983772916668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45984.983772916668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45984.983772916668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45984.983772916668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45984.983772916668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45984.983772916668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45984.983772916668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45984.983772916668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45984.983772916668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45984.983772916668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45984.983772916668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45984.983772916668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45984.983772916668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45984.983772916668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45984.983772916668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45984.983772916668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45984.983772916668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45984.983772916668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45984.983772916668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45984.983772916668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45984.983772916668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45984.983772916668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45984.983772916668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45984.983772916668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45984.983772916668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45984.983772916668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45984.983772916668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45984.983772916668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45984.983772916668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45984.983772916668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45984.983772916668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45984.983772916668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45984.983772916668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45984.983772916668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45984.983772916668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45984.983772916668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45984.983772916668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45984.983772916668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45984.983772916668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45984.983772916668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45984.983772916668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45984.983772916668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45984.983772916668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45984.983772916668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45984.983772916668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45984.983772916668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45984.983772916668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45984.983772916668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45984.983772916668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45984.983772916668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45984.983772916668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45984.983772916668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45984.983772916668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45984.983772916668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45984.983772916668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45984.983772916668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45984.983772916668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45984.983772916668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45984.983772916668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45984.983772916668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45984.983772916668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45984.983772916668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45984.983772916668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45984.983772916668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45984.983772916668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45984.983772916668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45984.983772916668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45984.983772916668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45984.983772916668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45984.983772916668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45984.983772916668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45984.983772916668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45984.983772916668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45984.983772916668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45984.983772916668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45984.983772916668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45984.983772916668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45984.983772916668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45984.983772916668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45984.983772916668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45984.983772916668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45984.983772916668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45984.983772916668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45984.983772916668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45984.983772916668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45984.983772916668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45984.983772916668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45984.983772916668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45984.983772916668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45984.983772916668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45984.983772916668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45984.983772916668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45984.983772916668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45984.983772916668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45984.983772916668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45984.983772916668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45984.983772916668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45984.983772916668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45984.983772916668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45984.983772916668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45984.983772916668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45984.983772916668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45984.983772916668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45984.983772916668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45984.983772916668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45984.983772916668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45984.983772916668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45984.983772916668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45984.983772916668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45984.983772916668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45984.983772916668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45984.983772916668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45984.983772916668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45984.983772916668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45984.983772916668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45984.983772916668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45984.983772916668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45984.983772916668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45984.983772916668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45984.983772916668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45984.983772916668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45984.983772916668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45984.983772916668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45984.983772916668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45984.983772916668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45984.983772916668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45984.983772916668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45984.983772916668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45984.983772916668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45984.983772916668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45984.983772916668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45984.983772916668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45984.983772916668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45984.983772916668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45984.983772916668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45984.983772916668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45984.983772916668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45984.983772916668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45984.983772916668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45984.983772916668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45984.983772916668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45984.983772916668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45984.983772916668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45984.983772916668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45984.983772916668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45984.983772916668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45984.983772916668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45984.983772916668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45984.983772916668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45984.983772916668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45984.983772916668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45984.983772916668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45984.983772916668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45984.983772916668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45984.983772916668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45984.983772916668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45984.983772916668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45984.983772916668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45984.983772916668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45984.983772916668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45984.983772916668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45984.983772916668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45984.983772916668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45984.983772916668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45984.983772916668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45984.983772916668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45984.983772916668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45984.983772916668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45984.983772916668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45984.983772916668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45984.983772916668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45984.983772916668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45984.983772916668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45984.983772916668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45984.983772916668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45984.983772916668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45984.983772916668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45984.983772916668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45984.983772916668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45984.983772916668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45984.983772916668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45984.983772916668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45984.983772916668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45984.983772916668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45984.983772916668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45984.983772916668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45984.983772916668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45984.983772916668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45984.983772916668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45984.983772916668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45984.983772916668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45984.983772916668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45984.983772916668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45984.983772916668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45984.983772916668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45984.983772916668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45984.983772916668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45984.983772916668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45984.983772916668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45984.983772916668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45984.983772916668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45984.983772916668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45984.983772916668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45984.983772916668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45984.983772916668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45984.983772916668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45984.983772916668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45984.983772916668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45984.983772916668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45984.983772916668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45984.983772916668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45984.983772916668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45984.983772916668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45984.983772916668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45984.983772916668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45984.983772916668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45984.983772916668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45984.983772916668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45984.983772916668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45984.983772916668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45984.983772916668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45984.983772916668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45984.983772916668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45984.983772916668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45984.983772916668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45984.983772916668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45984.983772916668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45984.983772916668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45984.983772916668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45984.983772916668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45984.983772916668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45984.983772916668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45984.983772916668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45984.983772916668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45984.983772916668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45984.983772916668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45984.983772916668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45984.983772916668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45984.983772916668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45984.983772916668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45984.983772916668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45984.983772916668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45984.983772916668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45984.983772916668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45984.983772916668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45984.983772916668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45984.983772916668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45984.983772916668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45984.983772916668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45984.983772916668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45984.983772916668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45984.983772916668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45984.983772916668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45984.983772916668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45984.983772916668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45984.983772916668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45984.983772916668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45984.983772916668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45984.983772916668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45984.983772916668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45984.983772916668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45984.983772916668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45984.983772916668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45984.983772916668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45984.983772916668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45984.983772916668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45984.983772916668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45984.983772916668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45984.983772916668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45984.983772916668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45984.983772916668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45984.983772916668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45984.983772916668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45984.983772916668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45984.983772916668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45984.983772916668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45984.983772916668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45984.983772916668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45984.983772916668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45984.983772916668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45984.983772916668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45984.983772916668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45984.983772916668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45984.983772916668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45984.983772916668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45984.983772916668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45984.983772916668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45984.983772916668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45984.983772916668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45984.983772916668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45984.983772916668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45984.983772916668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45984.983772916668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45984.983772916668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45984.983772916668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45984.983772916668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45984.983772916668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45984.983772916668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45984.983772916668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45984.983772916668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45984.983772916668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45984.983772916668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45984.983772916668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45984.983772916668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45984.983772916668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45984.983772916668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45984.983772916668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45984.983772916668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45984.983772916668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45984.983772916668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45984.983772916668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45984.983772916668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45984.983772916668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45984.983772916668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45984.983772916668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45984.983772916668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45984.983772916668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45984.983772916668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45984.983772916668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45984.983772916668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45984.983772916668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45984.983772916668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45984.983772916668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45984.983772916668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45984.983772916668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45984.983772916668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45984.983772916668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45984.983772916668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45984.983772916668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45984.983772916668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45984.983772916668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45984.983772916668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45984.983772916668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45984.983772916668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45984.983772916668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45984.983772916668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45984.983772916668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45984.983772916668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45984.983772916668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45984.983772916668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45984.983772916668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45984.983772916668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45984.983772916668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45984.983772916668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45984.983772916668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45984.983772916668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45984.983772916668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45984.983772916668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45984.983772916668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45984.983772916668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45984.983772916668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45984.983772916668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45984.983772916668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45984.983772916668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45984.983772916668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45984.983772916668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45984.983772916668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45984.983772916668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45984.983772916668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45984.983772916668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45984.983772916668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45984.983772916668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45984.983772916668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45984.983772916668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45984.983772916668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45984.983772916668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45984.983772916668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45984.983772916668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45984.983772916668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45984.983772916668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45984.983772916668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45984.983772916668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45984.983772916668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45984.983772916668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45984.983772916668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45984.983772916668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45984.983772916668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45984.983772916668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45984.983772916668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45984.983772916668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45984.983772916668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45984.983772916668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45984.983772916668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45984.983772916668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45984.983772916668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45984.983772916668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45984.983772916668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45984.983772916668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45984.983772916668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45984.983772916668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45984.983772916668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45984.983772916668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45984.983772916668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45984.983772916668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45984.983772916668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45984.983772916668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45984.983772916668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45984.983772916668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45984.983772916668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45984.983772916668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45984.983772916668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45984.983772916668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45984.983772916668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45984.983772916668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45984.983772916668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45984.983772916668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45984.983772916668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45984.983772916668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45984.983772916668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45984.983772916668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45984.983772916668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45984.983772916668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45984.983772916668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45984.983772916668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45984.983772916668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45984.983772916668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45984.983772916668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45984.983772916668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45984.983772916668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45984.983772916668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45984.983772916668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45984.983772916668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45984.983772916668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45984.983772916668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45984.983772916668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45984.983772916668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45984.983772916668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45984.983772916668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45984.983772916668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45984.983772916668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45984.983772916668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45984.983772916668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45984.983772916668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45984.983772916668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45984.983772916668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45984.983772916668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45984.983772916668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45984.983772916668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45984.983772916668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45984.983772916668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45984.983772916668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45984.983772916668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45984.983772916668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45984.983772916668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45984.983772916668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45984.983772916668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45984.983772916668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45984.983772916668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45984.983772916668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45984.983772916668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45984.983772916668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45984.983772916668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45984.983772916668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45984.983772916668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45984.983772916668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45984.983772916668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45984.983772916668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45984.983772916668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45984.983772916668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45984.983772916668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45984.983772916668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45984.983772916668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45984.983772916668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45984.983772916668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45984.983772916668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45984.983772916668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45984.983772916668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45984.983772916668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45984.983772916668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45984.983772916668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45984.983772916668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45984.983772916668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45984.983772916668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45984.983772916668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45984.983772916668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45984.983772916668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45984.983772916668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45984.983772916668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45984.983772916668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45984.983772916668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45984.983772916668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45984.983772916668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45984.983772916668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45984.983772916668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45984.983772916668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45984.983772916668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45984.983772916668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45984.983772916668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45984.983772916668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45984.983772916668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45984.983772916668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45984.983772916668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45984.983772916668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45984.983772916668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45984.983772916668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45984.983772916668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45984.983772916668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45984.983772916668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45984.983772916668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45984.983772916668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45984.983772916668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45984.983772916668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45984.983772916668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45984.983772916668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45984.983772916668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45984.983772916668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45984.983772916668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45984.983772916668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45984.983772916668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45984.983772916668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45984.983772916668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45984.983772916668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45984.983772916668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45984.983772916668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45984.983772916668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45984.983772916668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45984.983772916668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45984.983772916668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45984.983772916668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45984.983772916668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45984.983772916668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45984.983772916668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45984.983772916668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45984.983772916668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45984.983772916668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45984.983772916668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45984.983772916668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45984.983772916668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45984.983772916668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45984.983772916668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45984.983772916668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45984.983772916668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45984.983772916668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45984.983772916668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45984.983772916668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45984.983772916668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45984.983772916668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45984.983772916668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45984.983772916668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45984.983772916668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45984.983772916668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45984.983772916668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45984.983772916668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45984.983772916668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45984.983772916668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45984.983772916668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45984.983772916668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45984.983772916668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45984.983772916668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45984.983772916668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45984.983772916668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45984.983772916668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45984.983772916668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45984.983772916668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45984.983772916668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45984.983772916668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45984.983772916668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45984.983772916668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45984.983772916668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45984.983772916668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45984.983772916668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45984.983772916668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45984.983772916668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45984.983772916668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45984.983772916668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45984.983772916668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45984.983772916668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45984.983772916668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45984.983772916668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45984.983772916668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45984.983772916668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45984.983772916668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45984.983772916668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45984.983772916668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45984.983772916668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45984.983772916668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45984.983772916668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45984.983772916668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45984.983772916668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45984.983772916668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45984.983772916668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45984.983772916668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45984.983772916668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45984.983772916668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45984.983772916668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45984.983772916668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45984.983772916668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45984.983772916668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45984.983772916668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45984.983772916668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45984.983772916668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45984.983772916668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45984.983772916668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45984.983772916668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45984.983772916668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45984.983772916668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45984.983772916668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45984.983772916668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45984.983772916668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45984.983772916668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45984.983772916668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45984.983772916668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45984.983772916668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45984.983772916668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45984.983772916668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45984.983772916668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45984.983772916668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45984.983772916668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45984.983772916668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45984.983772916668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45984.983772916668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45984.983772916668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45984.983772916668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45984.983772916668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45984.983772916668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45984.983772916668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45984.983772916668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45984.983772916668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45984.983772916668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45984.983772916668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45984.983772916668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45984.983772916668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45984.983772916668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45984.983772916668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45984.983772916668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45984.983772916668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45984.983772916668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45984.983772916668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45984.983772916668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45984.983772916668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45984.983772916668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45984.983772916668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45984.983772916668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45984.983772916668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45984.983772916668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45984.983772916668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45984.983772916668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45984.983772916668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45984.983772916668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45984.983772916668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45984.983772916668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45984.983772916668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45984.983772916668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45984.983772916668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45984.983772916668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45984.983772916668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45984.983772916668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45984.983772916668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45984.983772916668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45984.983772916668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45984.983772916668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45984.983772916668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45984.983772916668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45984.983772916668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45984.983772916668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45984.983772916668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45984.983772916668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45984.983772916668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45984.983772916668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45984.983772916668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45984.983772916668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45984.983772916668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45984.983772916668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45984.983772916668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45984.983772916668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45984.983772916668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45984.983772916668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45984.983772916668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45984.983772916668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45984.983772916668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45984.983772916668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45984.983772916668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45984.983772916668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45984.983772916668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45984.983772916668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45984.983772916668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45984.983772916668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45984.983772916668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45984.983772916668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45984.983772916668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45984.983772916668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45984.983772916668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45984.983772916668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45984.983772916668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45984.983772916668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45984.983772916668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45984.983772916668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45984.983772916668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45984.983772916668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45984.983772916668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45984.983772916668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45984.983772916668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45984.983772916668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45984.983772916668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45984.983772916668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45984.983772916668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45984.983772916668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45984.983772916668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45984.983772916668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45984.983772916668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45984.983772916668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45984.983772916668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45984.983772916668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45984.983772916668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45984.983772916668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45984.983772916668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45984.983772916668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45984.983772916668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45984.983772916668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45984.983772916668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45984.983772916668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45984.983772916668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45984.983772916668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45984.983772916668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45984.983772916668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45984.983772916668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45984.983772916668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45984.983772916668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45984.983772916668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45984.983772916668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45984.983772916668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45984.983772916668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45984.983772916668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45984.983772916668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45984.983772916668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45984.983772916668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45984.983772916668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45984.983772916668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45984.983772916668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45984.983772916668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45984.983772916668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45984.983772916668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45984.983772916668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45984.983772916668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45984.983772916668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45984.983772916668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45984.983772916668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45984.983772916668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45984.983772916668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45984.983772916668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45984.983772916668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45984.983772916668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45984.983772916668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45984.983772916668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45984.983772916668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45984.983772916668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45984.983772916668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45984.983772916668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45984.983772916668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45984.983772916668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45984.983772916668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45984.983772916668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45984.983772916668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45984.983772916668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45984.983772916668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45984.983772916668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45984.983772916668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45984.983772916668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45984.983772916668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45984.983772916668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45984.983772916668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45984.983772916668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45984.983772916668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45984.983772916668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45984.983772916668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45984.983772916668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45984.983772916668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45984.983772916668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45984.983772916668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45984.983772916668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45984.983772916668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45984.983772916668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45984.983772916668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45984.983772916668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45984.983772916668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45984.983772916668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45984.983772916668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45984.983772916668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45984.983772916668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45984.983772916668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45984.983772916668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45984.983772916668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45984.983772916668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45984.983772916668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45984.983772916668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45984.983772916668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45984.983772916668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45984.983772916668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45984.983772916668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45984.983772916668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45984.983772916668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45984.983772916668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45984.983772916668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45984.983772916668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45984.983772916668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45984.983772916668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45984.983772916668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45984.983772916668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45984.983772916668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45984.983772916668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45984.983772916668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45984.983772916668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45984.983772916668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45984.983772916668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45984.983772916668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45984.983772916668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45984.983772916668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45984.983772916668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45984.983772916668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45984.983772916668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45984.983772916668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45984.983772916668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45984.983772916668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45984.983772916668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45984.983772916668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45984.983772916668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45984.983772916668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45984.983772916668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45984.983772916668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45984.983772916668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45984.983772916668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45984.983772916668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45984.983772916668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45984.983772916668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45984.983772916668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45984.983772916668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45984.983772916668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45984.983772916668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45984.983772916668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45984.983772916668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45984.983772916668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45984.983772916668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45984.983772916668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45984.983772916668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45984.983772916668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45984.983772916668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45984.983772916668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45984.983772916668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45984.983772916668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45984.983772916668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45984.983772916668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45984.983772916668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45984.983772916668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45984.983772916668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45984.983772916668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45984.983772916668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45984.983772916668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45984.983772916668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45984.983772916668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45984.983772916668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45984.983772916668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45984.983772916668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45984.983772916668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45984.983772916668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45984.983772916668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45984.983772916668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45984.983772916668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45984.983772916668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45984.983772916668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45984.983772916668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45984.983772916668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45984.983772916668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45984.983772916668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45984.983772916668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281.50305532407219</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0.49065949074429227</v>
      </c>
      <c r="H3" s="95">
        <v>45983.94866898148</v>
      </c>
      <c r="I3" s="113" t="str">
        <f>IFERROR(VLOOKUP(D3,DB!A:F,6,0),"")</f>
        <v>Sceco</v>
      </c>
      <c r="J3" s="113" t="str">
        <f>IFERROR(VLOOKUP(D3,DB!A:G,7,0),"")</f>
        <v>In progress</v>
      </c>
      <c r="K3" s="97" t="s">
        <v>39110</v>
      </c>
      <c r="L3" s="91" t="str">
        <f>IFERROR(VLOOKUP(D3,DB!A:I,9,0),"")</f>
        <v>Latis</v>
      </c>
    </row>
    <row r="4" spans="1:16" s="98" customFormat="1" ht="15" customHeight="1">
      <c r="A4" s="113" t="s">
        <v>39111</v>
      </c>
      <c r="B4" s="113" t="str">
        <f>IFERROR(VLOOKUP(D4,DB!A:K,11,0),"")</f>
        <v>R4</v>
      </c>
      <c r="C4" s="93">
        <v>1</v>
      </c>
      <c r="D4" s="91" t="s">
        <v>29335</v>
      </c>
      <c r="E4" s="94" t="s">
        <v>39021</v>
      </c>
      <c r="F4" s="95">
        <v>45984.81517361111</v>
      </c>
      <c r="G4" s="96">
        <f ca="1">IFERROR(NOW()-F4,"")</f>
        <v>0.16859930555801839</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ref="G5:G37" ca="1" si="0">IFERROR(NOW()-F5,"")</f>
        <v>7.3830787041515578E-2</v>
      </c>
      <c r="H5" s="95">
        <v>45984.903969907406</v>
      </c>
      <c r="I5" s="113" t="str">
        <f>IFERROR(VLOOKUP(D5,DB!A:F,6,0),"")</f>
        <v>SCECO</v>
      </c>
      <c r="J5" s="113" t="str">
        <f>IFERROR(VLOOKUP(D5,DB!A:G,7,0),"")</f>
        <v>Good</v>
      </c>
      <c r="K5" s="97" t="s">
        <v>39114</v>
      </c>
      <c r="L5" s="91" t="str">
        <f>IFERROR(VLOOKUP(D5,DB!A:I,9,0),"")</f>
        <v>Latis</v>
      </c>
    </row>
    <row r="6" spans="1:16" ht="15" customHeight="1">
      <c r="A6" s="113" t="s">
        <v>39115</v>
      </c>
      <c r="B6" s="113" t="str">
        <f>IFERROR(VLOOKUP(D6,DB!A:K,11,0),"")</f>
        <v>R4</v>
      </c>
      <c r="C6" s="93">
        <v>1</v>
      </c>
      <c r="D6" s="91" t="s">
        <v>35248</v>
      </c>
      <c r="E6" s="94" t="s">
        <v>39021</v>
      </c>
      <c r="F6" s="151">
        <v>45984.864108796297</v>
      </c>
      <c r="G6" s="96">
        <f t="shared" ca="1" si="0"/>
        <v>0.11966412037145346</v>
      </c>
      <c r="H6" s="95">
        <v>45984.850891203707</v>
      </c>
      <c r="I6" s="113" t="str">
        <f>IFERROR(VLOOKUP(D6,DB!A:F,6,0),"")</f>
        <v>SCECO</v>
      </c>
      <c r="J6" s="113" t="str">
        <f>IFERROR(VLOOKUP(D6,DB!A:G,7,0),"")</f>
        <v>Weak</v>
      </c>
      <c r="K6" s="97" t="s">
        <v>39116</v>
      </c>
      <c r="L6" s="91" t="str">
        <f>IFERROR(VLOOKUP(D6,DB!A:I,9,0),"")</f>
        <v>Latis</v>
      </c>
    </row>
    <row r="7" spans="1:16" ht="15" customHeight="1">
      <c r="A7" s="113"/>
      <c r="B7" s="113" t="str">
        <f>IFERROR(VLOOKUP(D7,DB!A:K,11,0),"")</f>
        <v/>
      </c>
      <c r="C7" s="93"/>
      <c r="D7" s="91"/>
      <c r="E7" s="94"/>
      <c r="F7" s="95"/>
      <c r="G7" s="96">
        <f t="shared" ca="1" si="0"/>
        <v>45984.983772916668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45984.983772916668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45984.983772916668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45984.983772916668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45984.983772916668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45984.983772916668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45984.983772916668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45984.983772916668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45984.983772916668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45984.983772916668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45984.983772916668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45984.983772916668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45984.983772916668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45984.983772916668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45984.983772916668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45984.983772916668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45984.983772916668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45984.983772916668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45984.983772916668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45984.983772916668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45984.983772916668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45984.983772916668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45984.983772916668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45984.983772916668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45984.983772916668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45984.983772916668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45984.983772916668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45984.983772916668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45984.983772916668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45984.983772916668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45984.983772916668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45984.983772916668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45984.983772916668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45984.983772916668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45984.983772916668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45984.983772916668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45984.983772916668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45984.983772916668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45984.983772916668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45984.983772916668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45984.983772916668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45984.983772916668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45984.983772916668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45984.983772916668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45984.983772916668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45984.983772916668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45984.983772916668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45984.983772916668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45984.983772916668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45984.983772916668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45984.983772916668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45984.983772916668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45984.983772916668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45984.983772916668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45984.983772916668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45984.983772916668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45984.983772916668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45984.983772916668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45984.983772916668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45984.983772916668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45984.983772916668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45984.983772916668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45984.983772916668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45984.983772916668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45984.983772916668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45984.983772916668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45984.983772916668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45984.983772916668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45984.983772916668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45984.983772916668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45984.983772916668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45984.983772916668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45984.983772916668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45984.983772916668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45984.983772916668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45984.983772916668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45984.983772916668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45984.983772916668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45984.983772916668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45984.983772916668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45984.983772916668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45984.983772916668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45984.983772916668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45984.983772916668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45984.983772916668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45984.983772916668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45984.983772916668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45984.983772916668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45984.983772916668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45984.983772916668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45984.983772916668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45984.983772916668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45984.983772916668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45984.983772916668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45984.983772916668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45984.983772916668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45984.983772916668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45984.983772916668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45984.983772916668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45984.983772916668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45984.983772916668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45984.983772916668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45984.983772916668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45984.983772916668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45984.983772916668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45984.983772916668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45984.983772916668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45984.983772916668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45984.983772916668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45984.983772916668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45984.983772916668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45984.983772916668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45984.983772916668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45984.983772916668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45984.983772916668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45984.983772916668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45984.983772916668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45984.983772916668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45984.983772916668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45984.983772916668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45984.983772916668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45984.983772916668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45984.983772916668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45984.983772916668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45984.983772916668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45984.983772916668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45984.983772916668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45984.983772916668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45984.983772916668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45984.983772916668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45984.983772916668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45984.983772916668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45984.983772916668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45984.983772916668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45984.983772916668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45984.983772916668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45984.983772916668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45984.983772916668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45984.983772916668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45984.983772916668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45984.983772916668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45984.983772916668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45984.983772916668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45984.983772916668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45984.983772916668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45984.983772916668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45984.983772916668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45984.983772916668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45984.983772916668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45984.983772916668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45984.983772916668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45984.983772916668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45984.983772916668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45984.983772916668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45984.983772916668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45984.983772916668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45984.983772916668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45984.983772916668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45984.983772916668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45984.983772916668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45984.983772916668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45984.983772916668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45984.983772916668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45984.983772916668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45984.983772916668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45984.983772916668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45984.983772916668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45984.983772916668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45984.983772916668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45984.983772916668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45984.983772916668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45984.983772916668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45984.983772916668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45984.983772916668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45984.983772916668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45984.983772916668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45984.983772916668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45984.983772916668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45984.983772916668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45984.983772916668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45984.983772916668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45984.983772916668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45984.983772916668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45984.983772916668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45984.983772916668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45984.983772916668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45984.983772916668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45984.983772916668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45984.983772916668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45984.983772916668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45984.983772916668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45984.983772916668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45984.983772916668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45984.983772916668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45984.983772916668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45984.983772916668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45984.983772916668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45984.983772916668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45984.983772916668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45984.983772916668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45984.983772916668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45984.983772916668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45984.983772916668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45984.983772916668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45984.983772916668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45984.983772916668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45984.983772916668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45984.983772916668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45984.983772916668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45984.983772916668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45984.983772916668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45984.983772916668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45984.983772916668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45984.983772916668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45984.983772916668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45984.983772916668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45984.983772916668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45984.983772916668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45984.983772916668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45984.983772916668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45984.983772916668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45984.983772916668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45984.983772916668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45984.983772916668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45984.983772916668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45984.983772916668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45984.983772916668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45984.983772916668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45984.983772916668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45984.983772916668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45984.983772916668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45984.983772916668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45984.983772916668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45984.983772916668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45984.983772916668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45984.983772916668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45984.983772916668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45984.983772916668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45984.983772916668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45984.983772916668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45984.983772916668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45984.983772916668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45984.983772916668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45984.983772916668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45984.983772916668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45984.983772916668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45984.983772916668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45984.983772916668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45984.983772916668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45984.983772916668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45984.983772916668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45984.983772916668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45984.983772916668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45984.983772916668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45984.983772916668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45984.983772916668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45984.983772916668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45984.983772916668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45984.983772916668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45984.983772916668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45984.983772916668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45984.983772916668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45984.983772916668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45984.983772916668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45984.983772916668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45984.983772916668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45984.983772916668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45984.983772916668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45984.983772916668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45984.983772916668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45984.983772916668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45984.983772916668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45984.983772916668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45984.983772916668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45984.983772916668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45984.983772916668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45984.983772916668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45984.983772916668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45984.983772916668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45984.983772916668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45984.983772916668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45984.983772916668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45984.983772916668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45984.983772916668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45984.983772916668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45984.983772916668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45984.983772916668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45984.983772916668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45984.983772916668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45984.983772916668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45984.983772916668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45984.983772916668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45984.983772916668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45984.983772916668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45984.983772916668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45984.983772916668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45984.983772916668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45984.983772916668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45984.983772916668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45984.983772916668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45984.983772916668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45984.983772916668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45984.983772916668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45984.983772916668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45984.983772916668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45984.983772916668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45984.983772916668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45984.983772916668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45984.983772916668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45984.983772916668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45984.983772916668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45984.983772916668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45984.983772916668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45984.983772916668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45984.983772916668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45984.983772916668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45984.983772916668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45984.983772916668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45984.983772916668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45984.983772916668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45984.983772916668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45984.983772916668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45984.983772916668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45984.983772916668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45984.983772916668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45984.983772916668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45984.983772916668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45984.983772916668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45984.983772916668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45984.983772916668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45984.983772916668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45984.983772916668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45984.983772916668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45984.983772916668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45984.983772916668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45984.983772916668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45984.983772916668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45984.983772916668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45984.983772916668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45984.983772916668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45984.983772916668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45984.983772916668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45984.983772916668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45984.983772916668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45984.983772916668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45984.983772916668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45984.983772916668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45984.983772916668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45984.983772916668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45984.983772916668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45984.983772916668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45984.983772916668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45984.983772916668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45984.983772916668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45984.983772916668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45984.983772916668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45984.983772916668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45984.983772916668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45984.983772916668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45984.983772916668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45984.983772916668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45984.983772916668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45984.983772916668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45984.983772916668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45984.983772916668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45984.983772916668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45984.983772916668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45984.983772916668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45984.983772916668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45984.983772916668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45984.983772916668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45984.983772916668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45984.983772916668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45984.983772916668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45984.983772916668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45984.983772916668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45984.983772916668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45984.983772916668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45984.983772916668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45984.983772916668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45984.983772916668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45984.983772916668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45984.983772916668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45984.983772916668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45984.983772916668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45984.983772916668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45984.983772916668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45984.983772916668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45984.983772916668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45984.983772916668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45984.983772916668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45984.983772916668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45984.983772916668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45984.983772916668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45984.983772916668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45984.983772916668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45984.983772916668</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93.151712731480075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58.794895601851749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36.322661805555981</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3.610474305554817</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45984.983772916668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45984.983772916668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45984.983772916668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45984.983772916668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45984.983772916668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45984.983772916668</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45984.983772916668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45984.983772916668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45984.983772916668</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45984.983772916668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45984.983772916668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45984.983772916668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45984.983772916668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45984.983772916668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45984.983772916668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45984.983772916668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45984.983772916668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45984.983772916668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45984.983772916668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45984.983772916668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45984.983772916668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45984.983772916668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45984.983772916668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45984.983772916668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45984.983772916668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45984.983772916668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45984.983772916668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45984.983772916668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45984.983772916668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45984.983772916668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45984.983772916668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45984.983772916668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45984.983772916668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45984.983772916668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45984.983772916668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45984.983772916668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45984.983772916668</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45984.983772916668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45984.983772916668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45984.983772916668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45984.983772916668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45984.983772916668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45984.983772916668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45984.983772916668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45984.983772916668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45984.983772916668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45984.983772916668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45984.983772916668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45984.983772916668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45984.983772916668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45984.983772916668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45984.983772916668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45984.983772916668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45984.983772916668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45984.983772916668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45984.983772916668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45984.983772916668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45984.983772916668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45984.983772916668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45984.983772916668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45984.983772916668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45984.983772916668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45984.983772916668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45984.983772916668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45984.983772916668</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5"/>
      <c r="B2" s="145" t="str">
        <f>IFERROR(VLOOKUP(D2,DB!A:K,11,0),"")</f>
        <v/>
      </c>
      <c r="C2" s="146"/>
      <c r="D2" s="145"/>
      <c r="E2" s="109"/>
      <c r="F2" s="150"/>
      <c r="G2" s="75">
        <f ca="1">IFERROR(NOW()-F2,"-")</f>
        <v>45984.983772916668</v>
      </c>
      <c r="H2" s="150"/>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45984.983772916668</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45984.983772916668</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45984.983772916668</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45984.983772916668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45984.983772916668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45984.983772916668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45984.983772916668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45984.983772916668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45984.983772916668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45984.983772916668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45984.983772916668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45984.983772916668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45984.983772916668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45984.983772916668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45984.983772916668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45984.983772916668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45984.983772916668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45984.983772916668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45984.983772916668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45984.983772916668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45984.983772916668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45984.983772916668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45984.983772916668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45984.983772916668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45984.983772916668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45984.983772916668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45984.983772916668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45984.983772916668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45984.983772916668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45984.983772916668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45984.983772916668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45984.983772916668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45984.983772916668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45984.983772916668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45984.983772916668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45984.983772916668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45984.983772916668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45984.983772916668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45984.983772916668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45984.983772916668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45984.983772916668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45984.983772916668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45984.983772916668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2025-11-23T20:38:38Z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