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319" documentId="120_S{2AC9BD13-BADA-5192-A53E-5A8FF88502F6}" xr6:coauthVersionLast="47" xr6:coauthVersionMax="47" xr10:uidLastSave="{81D367DF-78EF-4E87-A12D-0A179DC6E826}"/>
  <bookViews>
    <workbookView xWindow="-120" yWindow="-120" windowWidth="38640" windowHeight="21120" firstSheet="3"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7" i="2" l="1"/>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G2" i="4"/>
  <c r="B4" i="2"/>
  <c r="G4" i="2"/>
  <c r="I4" i="2"/>
  <c r="J4" i="2"/>
  <c r="L4" i="2"/>
  <c r="B5" i="2"/>
  <c r="G5" i="2"/>
  <c r="I5" i="2"/>
  <c r="J5" i="2"/>
  <c r="L5" i="2"/>
  <c r="B6" i="2"/>
  <c r="G6" i="2"/>
  <c r="I6" i="2"/>
  <c r="J6" i="2"/>
  <c r="L6"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<sst xmlns="http://schemas.openxmlformats.org/spreadsheetml/2006/main" count="181531" uniqueCount="39143">
  <si>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</si>
  <si>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</si>
  <si>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</si>
  <si>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</si>
  <si>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</si>
  <si>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</si>
  <si>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</si>
  <si>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</si>
  <si>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</si>
  <si>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</si>
  <si>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</si>
  <si>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</si>
  <si>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</si>
  <si>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</si>
  <si>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</si>
  <si>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</si>
  <si>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</si>
  <si>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</si>
  <si>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</si>
  <si>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</si>
  <si>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</si>
  <si>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</si>
  <si>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</si>
  <si>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</si>
  <si>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</si>
  <si>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</si>
  <si>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</si>
  <si>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</si>
  <si>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</si>
  <si>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</si>
  <si>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</si>
  <si>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</si>
  <si>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</si>
  <si>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</si>
  <si>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</si>
  <si>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</si>
  <si>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</si>
  <si>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</si>
  <si>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</si>
  <si>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</si>
  <si>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</si>
  <si>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</si>
  <si>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</si>
  <si>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</si>
  <si>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</si>
  <si>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</si>
  <si>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</si>
  <si>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</si>
  <si>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</si>
  <si>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</si>
  <si>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</si>
  <si>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</si>
  <si>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</si>
  <si>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</si>
  <si>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</si>
  <si>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</si>
  <si>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</si>
  <si>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</si>
  <si>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</si>
  <si>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</si>
  <si>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</si>
  <si>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</si>
  <si>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</si>
  <si>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</si>
  <si>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</si>
  <si>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</si>
  <si>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</si>
  <si>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</si>
  <si>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</si>
  <si>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</si>
  <si>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</si>
  <si>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</si>
  <si>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</si>
  <si>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</si>
  <si>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</si>
  <si>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</si>
  <si>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</si>
  <si>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</si>
  <si>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</si>
  <si>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</si>
  <si>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</si>
  <si>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</si>
  <si>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</si>
  <si>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</si>
  <si>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</si>
  <si>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</si>
  <si>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</si>
  <si>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</si>
  <si>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</si>
  <si>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</si>
  <si>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</si>
  <si>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</si>
  <si>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</si>
  <si>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</si>
  <si>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</si>
  <si>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</si>
  <si>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</si>
  <si>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</si>
  <si>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</si>
  <si>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</si>
  <si>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</si>
  <si>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</si>
  <si>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</si>
  <si>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</si>
  <si>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</si>
  <si>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</si>
  <si>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</si>
  <si>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</si>
  <si>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</si>
  <si>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</si>
  <si>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</si>
  <si>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</si>
  <si>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</si>
  <si>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</si>
  <si>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</si>
  <si>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</si>
  <si>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</si>
  <si>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</si>
  <si>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</si>
  <si>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</si>
  <si>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</si>
  <si>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</si>
  <si>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</si>
  <si>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</si>
  <si>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</si>
  <si>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</si>
  <si>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</si>
  <si>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</si>
  <si>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</si>
  <si>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</si>
  <si>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</si>
  <si>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</si>
  <si>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</si>
  <si>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</si>
  <si>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</si>
  <si>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</si>
  <si>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</si>
  <si>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</si>
  <si>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</si>
  <si>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</si>
  <si>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</si>
  <si>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</si>
  <si>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</si>
  <si>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</si>
  <si>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</si>
  <si>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</si>
  <si>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</si>
  <si>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</si>
  <si>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</si>
  <si>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</si>
  <si>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</si>
  <si>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</si>
  <si>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</si>
  <si>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</si>
  <si>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</si>
  <si>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</si>
  <si>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</si>
  <si>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</si>
  <si>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</si>
  <si>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</si>
  <si>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</si>
  <si>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</si>
  <si>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</si>
  <si>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</si>
  <si>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</si>
  <si>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</si>
  <si>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</si>
  <si>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</si>
  <si>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</si>
  <si>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</si>
  <si>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</si>
  <si>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</si>
  <si>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</si>
  <si>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</si>
  <si>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</si>
  <si>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</si>
  <si>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</si>
  <si>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</si>
  <si>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</si>
  <si>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</si>
  <si>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</si>
  <si>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</si>
  <si>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</si>
  <si>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</si>
  <si>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</si>
  <si>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</si>
  <si>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</si>
  <si>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</si>
  <si>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</si>
  <si>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</si>
  <si>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</si>
  <si>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</si>
  <si>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</si>
  <si>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</si>
  <si>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</si>
  <si>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</si>
  <si>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</si>
  <si>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</si>
  <si>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</si>
  <si>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</si>
  <si>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</si>
  <si>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</si>
  <si>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</si>
  <si>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</si>
  <si>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</si>
  <si>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</si>
  <si>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</si>
  <si>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</si>
  <si>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</si>
  <si>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</si>
  <si>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</si>
  <si>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</si>
  <si>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</si>
  <si>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</si>
  <si>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</si>
  <si>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</si>
  <si>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</si>
  <si>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</si>
  <si>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</si>
  <si>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</si>
  <si>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</si>
  <si>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</si>
  <si>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</si>
  <si>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</si>
  <si>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</si>
  <si>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</si>
  <si>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</si>
  <si>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</si>
  <si>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</si>
  <si>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</si>
  <si>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</si>
  <si>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</si>
  <si>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</si>
  <si>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</si>
  <si>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</si>
  <si>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</si>
  <si>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</si>
  <si>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</si>
  <si>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</si>
  <si>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</si>
  <si>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</si>
  <si>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</si>
  <si>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</si>
  <si>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</si>
  <si>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</si>
  <si>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</si>
  <si>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</si>
  <si>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</si>
  <si>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</si>
  <si>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</si>
  <si>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</si>
  <si>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</si>
  <si>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</si>
  <si>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</si>
  <si>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</si>
  <si>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</si>
  <si>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</si>
  <si>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</si>
  <si>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</si>
  <si>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</si>
  <si>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</si>
  <si>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</si>
  <si>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</si>
  <si>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</si>
  <si>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</si>
  <si>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</si>
  <si>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</si>
  <si>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</si>
  <si>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</si>
  <si>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</si>
  <si>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</si>
  <si>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</si>
  <si>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</si>
  <si>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</si>
  <si>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</si>
  <si>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</si>
  <si>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</si>
  <si>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</si>
  <si>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</si>
  <si>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</si>
  <si>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</si>
  <si>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</si>
  <si>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</si>
  <si>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</si>
  <si>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</si>
  <si>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</si>
  <si>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</si>
  <si>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</si>
  <si>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</si>
  <si>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</si>
  <si>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</si>
  <si>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</si>
  <si>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</si>
  <si>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</si>
  <si>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</si>
  <si>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</si>
  <si>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</si>
  <si>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</si>
  <si>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</si>
  <si>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</si>
  <si>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</si>
  <si>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</si>
  <si>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</si>
  <si>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</si>
  <si>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</si>
  <si>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</si>
  <si>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</si>
  <si>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</si>
  <si>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</si>
  <si>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</si>
  <si>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</si>
  <si>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</si>
  <si>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</si>
  <si>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</si>
  <si>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</si>
  <si>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</si>
  <si>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</si>
  <si>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</si>
  <si>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</si>
  <si>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</si>
  <si>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</si>
  <si>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</si>
  <si>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</si>
  <si>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</si>
  <si>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</si>
  <si>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</si>
  <si>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</si>
  <si>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</si>
  <si>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</si>
  <si>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</si>
  <si>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</si>
  <si>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</si>
  <si>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</si>
  <si>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</si>
  <si>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</si>
  <si>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</si>
  <si>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</si>
  <si>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</si>
  <si>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</si>
  <si>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</si>
  <si>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</si>
  <si>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</si>
  <si>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</si>
  <si>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</si>
  <si>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</si>
  <si>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</si>
  <si>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</si>
  <si>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</si>
  <si>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</si>
  <si>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</si>
  <si>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</si>
  <si>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</si>
  <si>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</si>
  <si>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</si>
  <si>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</si>
  <si>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</si>
  <si>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</si>
  <si>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</si>
  <si>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</si>
  <si>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</si>
  <si>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</si>
  <si>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</si>
  <si>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</si>
  <si>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</si>
  <si>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</si>
  <si>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</si>
  <si>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</si>
  <si>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</si>
  <si>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</si>
  <si>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</si>
  <si>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</si>
  <si>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</si>
  <si>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</si>
  <si>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</si>
  <si>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</si>
  <si>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</si>
  <si>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</si>
  <si>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</si>
  <si>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</si>
  <si>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</si>
  <si>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</si>
  <si>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</si>
  <si>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</si>
  <si>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</si>
  <si>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</si>
  <si>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</si>
  <si>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</si>
  <si>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</si>
  <si>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</si>
  <si>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</si>
  <si>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</si>
  <si>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</si>
  <si>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</si>
  <si>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</si>
  <si>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</si>
  <si>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</si>
  <si>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</si>
  <si>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</si>
  <si>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</si>
  <si>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</si>
  <si>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</si>
  <si>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</si>
  <si>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</si>
  <si>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</si>
  <si>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</si>
  <si>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</si>
  <si>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</si>
  <si>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</si>
  <si>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</si>
  <si>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</si>
  <si>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</si>
  <si>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</si>
  <si>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</si>
  <si>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</si>
  <si>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</si>
  <si>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</si>
  <si>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</si>
  <si>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</si>
  <si>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</si>
  <si>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</si>
  <si>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</si>
  <si>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</si>
  <si>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</si>
  <si>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</si>
  <si>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</si>
  <si>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</si>
  <si>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</si>
  <si>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</si>
  <si>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</si>
  <si>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</si>
  <si>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</si>
  <si>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</si>
  <si>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</si>
  <si>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</si>
  <si>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</si>
  <si>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</si>
  <si>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</si>
  <si>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</si>
  <si>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</si>
  <si>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</si>
  <si>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</si>
  <si>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</si>
  <si>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</si>
  <si>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</si>
  <si>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</si>
  <si>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</si>
  <si>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</si>
  <si>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</si>
  <si>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</si>
  <si>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</si>
  <si>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</si>
  <si>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</si>
  <si>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</si>
  <si>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</si>
  <si>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</si>
  <si>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</si>
  <si>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</si>
  <si>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</si>
  <si>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</si>
  <si>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</si>
  <si>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</si>
  <si>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</si>
  <si>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</si>
  <si>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</si>
  <si>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</si>
  <si>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</si>
  <si>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</si>
  <si>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</si>
  <si>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</si>
  <si>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</si>
  <si>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</si>
  <si>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</si>
  <si>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</si>
  <si>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</si>
  <si>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</si>
  <si>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</si>
  <si>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</si>
  <si>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</si>
  <si>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</si>
  <si>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</si>
  <si>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</si>
  <si>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</si>
  <si>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</si>
  <si>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</si>
  <si>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</si>
  <si>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</si>
  <si>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</si>
  <si>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</si>
  <si>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</si>
  <si>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</si>
  <si>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</si>
  <si>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</si>
  <si>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</si>
  <si>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</si>
  <si>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</si>
  <si>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</si>
  <si>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</si>
  <si>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</si>
  <si>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</si>
  <si>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</si>
  <si>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</si>
  <si>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</si>
  <si>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</si>
  <si>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</si>
  <si>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</si>
  <si>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</si>
  <si>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</si>
  <si>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</si>
  <si>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</si>
  <si>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</si>
  <si>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</si>
  <si>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</si>
  <si>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</si>
  <si>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</si>
  <si>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</si>
  <si>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</si>
  <si>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</si>
  <si>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</si>
  <si>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</si>
  <si>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</si>
  <si>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</si>
  <si>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</si>
  <si>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</si>
  <si>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</si>
  <si>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</si>
  <si>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</si>
  <si>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</si>
  <si>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</si>
  <si>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</si>
  <si>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</si>
  <si>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</si>
  <si>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</si>
  <si>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</si>
  <si>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</si>
  <si>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</si>
  <si>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</si>
  <si>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</si>
  <si>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</si>
  <si>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</si>
  <si>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</si>
  <si>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</si>
  <si>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</si>
  <si>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</si>
  <si>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</si>
  <si>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</si>
  <si>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</si>
  <si>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</si>
  <si>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</si>
  <si>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</si>
  <si>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</si>
  <si>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</si>
  <si>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</si>
  <si>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</si>
  <si>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</si>
  <si>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</si>
  <si>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</si>
  <si>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</si>
  <si>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</si>
  <si>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</si>
  <si>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</si>
  <si>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</si>
  <si>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</si>
  <si>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</si>
  <si>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</si>
  <si>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</si>
  <si>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</si>
  <si>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</si>
  <si>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</si>
  <si>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</si>
  <si>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</si>
  <si>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</si>
  <si>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</si>
  <si>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</si>
  <si>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</si>
  <si>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</si>
  <si>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</si>
  <si>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</si>
  <si>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</si>
  <si>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</si>
  <si>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</si>
  <si>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</si>
  <si>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</si>
  <si>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</si>
  <si>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</si>
  <si>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</si>
  <si>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</si>
  <si>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</si>
  <si>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</si>
  <si>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</si>
  <si>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</si>
  <si>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</si>
  <si>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</si>
  <si>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</si>
  <si>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</si>
  <si>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</si>
  <si>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</si>
  <si>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</si>
  <si>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</si>
  <si>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</si>
  <si>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</si>
  <si>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</si>
  <si>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</si>
  <si>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</si>
  <si>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</si>
  <si>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</si>
  <si>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</si>
  <si>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</si>
  <si>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</si>
  <si>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</si>
  <si>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</si>
  <si>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</si>
  <si>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</si>
  <si>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</si>
  <si>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</si>
  <si>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</si>
  <si>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</si>
  <si>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</si>
  <si>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</si>
  <si>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</si>
  <si>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</si>
  <si>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</si>
  <si>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</si>
  <si>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</si>
  <si>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</si>
  <si>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</si>
  <si>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</si>
  <si>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</si>
  <si>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</si>
  <si>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</si>
  <si>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</si>
  <si>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</si>
  <si>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</si>
  <si>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</si>
  <si>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</si>
  <si>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</si>
  <si>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</si>
  <si>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</si>
  <si>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</si>
  <si>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</si>
  <si>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</si>
  <si>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</si>
  <si>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</si>
  <si>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</si>
  <si>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</si>
  <si>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</si>
  <si>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</si>
  <si>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</si>
  <si>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</si>
  <si>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</si>
  <si>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</si>
  <si>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</si>
  <si>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</si>
  <si>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</si>
  <si>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</si>
  <si>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</si>
  <si>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</si>
  <si>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</si>
  <si>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</si>
  <si>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</si>
  <si>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</si>
  <si>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</si>
  <si>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</si>
  <si>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</si>
  <si>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</si>
  <si>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</si>
  <si>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</si>
  <si>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</si>
  <si>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</si>
  <si>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</si>
  <si>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</si>
  <si>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</si>
  <si>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</si>
  <si>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</si>
  <si>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</si>
  <si>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</si>
  <si>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</si>
  <si>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</si>
  <si>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</si>
  <si>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</si>
  <si>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</si>
  <si>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</si>
  <si>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</si>
  <si>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</si>
  <si>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</si>
  <si>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</si>
  <si>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</si>
  <si>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</si>
  <si>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</si>
  <si>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</si>
  <si>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</si>
  <si>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</si>
  <si>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</si>
  <si>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</si>
  <si>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</si>
  <si>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</si>
  <si>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</si>
  <si>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</si>
  <si>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</si>
  <si>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</si>
  <si>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</si>
  <si>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</si>
  <si>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</si>
  <si>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</si>
  <si>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</si>
  <si>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</si>
  <si>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</si>
  <si>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</si>
  <si>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</si>
  <si>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</si>
  <si>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</si>
  <si>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</si>
  <si>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</si>
  <si>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</si>
  <si>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</si>
  <si>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</si>
  <si>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</si>
  <si>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</si>
  <si>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</si>
  <si>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</si>
  <si>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</si>
  <si>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</si>
  <si>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</si>
  <si>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</si>
  <si>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</si>
  <si>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</si>
  <si>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</si>
  <si>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</si>
  <si>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</si>
  <si>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</si>
  <si>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</si>
  <si>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</si>
  <si>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</si>
  <si>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</si>
  <si>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</si>
  <si>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</si>
  <si>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</si>
  <si>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</si>
  <si>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</si>
  <si>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</si>
  <si>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</si>
  <si>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</si>
  <si>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</si>
  <si>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</si>
  <si>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</si>
  <si>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</si>
  <si>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</si>
  <si>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</si>
  <si>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</si>
  <si>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</si>
  <si>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</si>
  <si>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</si>
  <si>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</si>
  <si>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</si>
  <si>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</si>
  <si>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</si>
  <si>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</si>
  <si>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</si>
  <si>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</si>
  <si>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</si>
  <si>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</si>
  <si>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</si>
  <si>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</si>
  <si>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</si>
  <si>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</si>
  <si>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</si>
  <si>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</si>
  <si>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</si>
  <si>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</si>
  <si>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</si>
  <si>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</si>
  <si>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</si>
  <si>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</si>
  <si>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</si>
  <si>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</si>
  <si>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</si>
  <si>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</si>
  <si>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</si>
  <si>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</si>
  <si>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</si>
  <si>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</si>
  <si>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</si>
  <si>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</si>
  <si>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</si>
  <si>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</si>
  <si>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</si>
  <si>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</si>
  <si>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</si>
  <si>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</si>
  <si>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</si>
  <si>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</si>
  <si>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</si>
  <si>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</si>
  <si>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</si>
  <si>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</si>
  <si>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</si>
  <si>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</si>
  <si>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</si>
  <si>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</si>
  <si>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</si>
  <si>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</si>
  <si>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</si>
  <si>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</si>
  <si>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</si>
  <si>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</si>
  <si>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</si>
  <si>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</si>
  <si>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</si>
  <si>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</si>
  <si>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</si>
  <si>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</si>
  <si>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</si>
  <si>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</si>
  <si>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</si>
  <si>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</si>
  <si>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</si>
  <si>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</si>
  <si>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</si>
  <si>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</si>
  <si>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</si>
  <si>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</si>
  <si>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</si>
  <si>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</si>
  <si>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</si>
  <si>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</si>
  <si>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</si>
  <si>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</si>
  <si>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</si>
  <si>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</si>
  <si>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</si>
  <si>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</si>
  <si>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</si>
  <si>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</si>
  <si>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</si>
  <si>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</si>
  <si>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</si>
  <si>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</si>
  <si>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</si>
  <si>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</si>
  <si>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</si>
  <si>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</si>
  <si>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</si>
  <si>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</si>
  <si>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</si>
  <si>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</si>
  <si>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</si>
  <si>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</si>
  <si>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</si>
  <si>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</si>
  <si>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</si>
  <si>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</si>
  <si>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</si>
  <si>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</si>
  <si>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</si>
  <si>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</si>
  <si>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</si>
  <si>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</si>
  <si>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</si>
  <si>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</si>
  <si>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</si>
  <si>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</si>
  <si>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</si>
  <si>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</si>
  <si>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</si>
  <si>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</si>
  <si>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</si>
  <si>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</si>
  <si>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</si>
  <si>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</si>
  <si>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</si>
  <si>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</si>
  <si>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</si>
  <si>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</si>
  <si>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</si>
  <si>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</si>
  <si>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</si>
  <si>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</si>
  <si>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</si>
  <si>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</si>
  <si>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</si>
  <si>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</si>
  <si>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</si>
  <si>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</si>
  <si>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</si>
  <si>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</si>
  <si>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</si>
  <si>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</si>
  <si>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</si>
  <si>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</si>
  <si>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</si>
  <si>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</si>
  <si>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</si>
  <si>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</si>
  <si>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</si>
  <si>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</si>
  <si>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</si>
  <si>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</si>
  <si>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</si>
  <si>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</si>
  <si>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</si>
  <si>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</si>
  <si>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</si>
  <si>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</si>
  <si>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</si>
  <si>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</si>
  <si>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</si>
  <si>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</si>
  <si>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</si>
  <si>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</si>
  <si>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</si>
  <si>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</si>
  <si>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</si>
  <si>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</si>
  <si>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</si>
  <si>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</si>
  <si>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</si>
  <si>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</si>
  <si>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</si>
  <si>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</si>
  <si>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</si>
  <si>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</si>
  <si>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</si>
  <si>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</si>
  <si>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</si>
  <si>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</si>
  <si>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</si>
  <si>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</si>
  <si>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</si>
  <si>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</si>
  <si>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</si>
  <si>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</si>
  <si>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</si>
  <si>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</si>
  <si>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</si>
  <si>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</si>
  <si>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</si>
  <si>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</si>
  <si>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</si>
  <si>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</si>
  <si>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</si>
  <si>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</si>
  <si>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</si>
  <si>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</si>
  <si>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</si>
  <si>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</si>
  <si>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</si>
  <si>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</si>
  <si>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</si>
  <si>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</si>
  <si>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</si>
  <si>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</si>
  <si>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</si>
  <si>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</si>
  <si>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</si>
  <si>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</si>
  <si>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</si>
  <si>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</si>
  <si>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</si>
  <si>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</si>
  <si>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</si>
  <si>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</si>
  <si>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</si>
  <si>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</si>
  <si>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</si>
  <si>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</si>
  <si>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</si>
  <si>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</si>
  <si>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</si>
  <si>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</si>
  <si>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</si>
  <si>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</si>
  <si>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</si>
  <si>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</si>
  <si>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</si>
  <si>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</si>
  <si>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</si>
  <si>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</si>
  <si>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</si>
  <si>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</si>
  <si>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</si>
  <si>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</si>
  <si>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</si>
  <si>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</si>
  <si>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</si>
  <si>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</si>
  <si>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</si>
  <si>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</si>
  <si>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</si>
  <si>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</si>
  <si>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</si>
  <si>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</si>
  <si>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</si>
  <si>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</si>
  <si>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</si>
  <si>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</si>
  <si>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</si>
  <si>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</si>
  <si>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</si>
  <si>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</si>
  <si>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</si>
  <si>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</si>
  <si>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</si>
  <si>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</si>
  <si>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</si>
  <si>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</si>
  <si>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</si>
  <si>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</si>
  <si>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</si>
  <si>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</si>
  <si>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</si>
  <si>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</si>
  <si>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</si>
  <si>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</si>
  <si>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</si>
  <si>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</si>
  <si>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</si>
  <si>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</si>
  <si>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</si>
  <si>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</si>
  <si>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</si>
  <si>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</si>
  <si>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</si>
  <si>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</si>
  <si>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</si>
  <si>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</si>
  <si>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</si>
  <si>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</si>
  <si>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</si>
  <si>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</si>
  <si>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</si>
  <si>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</si>
  <si>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</si>
  <si>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</si>
  <si>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</si>
  <si>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</si>
  <si>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</si>
  <si>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</si>
  <si>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</si>
  <si>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</si>
  <si>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</si>
  <si>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</si>
  <si>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</si>
  <si>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</si>
  <si>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</si>
  <si>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</si>
  <si>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</si>
  <si>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</si>
  <si>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</si>
  <si>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</si>
  <si>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</si>
  <si>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</si>
  <si>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</si>
  <si>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</si>
  <si>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</si>
  <si>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</si>
  <si>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</si>
  <si>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</si>
  <si>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</si>
  <si>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</si>
  <si>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</si>
  <si>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</si>
  <si>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</si>
  <si>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</si>
  <si>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</si>
  <si>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</si>
  <si>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</si>
  <si>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</si>
  <si>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</si>
  <si>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</si>
  <si>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</si>
  <si>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</si>
  <si>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</si>
  <si>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</si>
  <si>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</si>
  <si>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</si>
  <si>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</si>
  <si>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</si>
  <si>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</si>
  <si>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</si>
  <si>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</si>
  <si>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</si>
  <si>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</si>
  <si>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</si>
  <si>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</si>
  <si>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</si>
  <si>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</si>
  <si>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</si>
  <si>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</si>
  <si>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</si>
  <si>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</si>
  <si>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</si>
  <si>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</si>
  <si>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</si>
  <si>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</si>
  <si>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</si>
  <si>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</si>
  <si>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</si>
  <si>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</si>
  <si>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</si>
  <si>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</si>
  <si>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</si>
  <si>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</si>
  <si>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</si>
  <si>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</si>
  <si>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</si>
  <si>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</si>
  <si>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</si>
  <si>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</si>
  <si>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</si>
  <si>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</si>
  <si>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</si>
  <si>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</si>
  <si>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</si>
  <si>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</si>
  <si>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</si>
  <si>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</si>
  <si>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</si>
  <si>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</si>
  <si>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</si>
  <si>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</si>
  <si>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</si>
  <si>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</si>
  <si>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</si>
  <si>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</si>
  <si>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</si>
  <si>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</si>
  <si>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</si>
  <si>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</si>
  <si>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</si>
  <si>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</si>
  <si>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</si>
  <si>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</si>
  <si>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</si>
  <si>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</si>
  <si>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</si>
  <si>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</si>
  <si>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</si>
  <si>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</si>
  <si>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</si>
  <si>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</si>
  <si>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</si>
  <si>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</si>
  <si>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</si>
  <si>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</si>
  <si>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</si>
  <si>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</si>
  <si>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</si>
  <si>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</si>
  <si>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</si>
  <si>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</si>
  <si>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</si>
  <si>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</si>
  <si>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</si>
  <si>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</si>
  <si>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</si>
  <si>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</si>
  <si>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</si>
  <si>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</si>
  <si>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</si>
  <si>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</si>
  <si>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</si>
  <si>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</si>
  <si>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</si>
  <si>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</si>
  <si>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</si>
  <si>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</si>
  <si>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</si>
  <si>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</si>
  <si>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</si>
  <si>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</si>
  <si>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</si>
  <si>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</si>
  <si>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</si>
  <si>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</si>
  <si>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</si>
  <si>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</si>
  <si>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</si>
  <si>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</si>
  <si>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</si>
  <si>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</si>
  <si>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</si>
  <si>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</si>
  <si>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</si>
  <si>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</si>
  <si>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</si>
  <si>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</si>
  <si>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</si>
  <si>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</si>
  <si>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</si>
  <si>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</si>
  <si>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</si>
  <si>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</si>
  <si>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</si>
  <si>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</si>
  <si>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</si>
  <si>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</si>
  <si>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</si>
  <si>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</si>
  <si>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</si>
  <si>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</si>
  <si>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</si>
  <si>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</si>
  <si>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</si>
  <si>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</si>
  <si>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</si>
  <si>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</si>
  <si>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</si>
  <si>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</si>
  <si>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</si>
  <si>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</si>
  <si>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</si>
  <si>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</si>
  <si>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</si>
  <si>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</si>
  <si>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</si>
  <si>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</si>
  <si>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</si>
  <si>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</si>
  <si>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</si>
  <si>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</si>
  <si>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</si>
  <si>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</si>
  <si>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</si>
  <si>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</si>
  <si>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</si>
  <si>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</si>
  <si>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</si>
  <si>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</si>
  <si>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</si>
  <si>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</si>
  <si>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</si>
  <si>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</si>
  <si>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</si>
  <si>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</si>
  <si>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</si>
  <si>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</si>
  <si>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</si>
  <si>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</si>
  <si>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</si>
  <si>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</si>
  <si>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</si>
  <si>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</si>
  <si>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</si>
  <si>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</si>
  <si>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</si>
  <si>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</si>
  <si>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</si>
  <si>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</si>
  <si>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</si>
  <si>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</si>
  <si>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</si>
  <si>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</si>
  <si>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</si>
  <si>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</si>
  <si>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</si>
  <si>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</si>
  <si>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</si>
  <si>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</si>
  <si>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</si>
  <si>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</si>
  <si>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</si>
  <si>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</si>
  <si>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</si>
  <si>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</si>
  <si>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</si>
  <si>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</si>
  <si>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</si>
  <si>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</si>
  <si>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</si>
  <si>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</si>
  <si>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</si>
  <si>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</si>
  <si>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</si>
  <si>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</si>
  <si>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</si>
  <si>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</si>
  <si>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</si>
  <si>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</si>
  <si>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</si>
  <si>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</si>
  <si>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</si>
  <si>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</si>
  <si>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</si>
  <si>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</si>
  <si>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</si>
  <si>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</si>
  <si>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</si>
  <si>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</si>
  <si>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</si>
  <si>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</si>
  <si>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</si>
  <si>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</si>
  <si>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</si>
  <si>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</si>
  <si>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</si>
  <si>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</si>
  <si>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</si>
  <si>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</si>
  <si>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</si>
  <si>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</si>
  <si>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</si>
  <si>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</si>
  <si>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</si>
  <si>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</si>
  <si>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</si>
  <si>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</si>
  <si>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</si>
  <si>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</si>
  <si>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</si>
  <si>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</si>
  <si>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</si>
  <si>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</si>
  <si>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</si>
  <si>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</si>
  <si>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</si>
  <si>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</si>
  <si>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</si>
  <si>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</si>
  <si>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</si>
  <si>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</si>
  <si>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</si>
  <si>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</si>
  <si>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</si>
  <si>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</si>
  <si>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</si>
  <si>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</si>
  <si>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</si>
  <si>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</si>
  <si>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</si>
  <si>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</si>
  <si>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</si>
  <si>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</si>
  <si>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</si>
  <si>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</si>
  <si>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</si>
  <si>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</si>
  <si>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</si>
  <si>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</si>
  <si>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</si>
  <si>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</si>
  <si>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</si>
  <si>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</si>
  <si>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</si>
  <si>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</si>
  <si>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</si>
  <si>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</si>
  <si>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</si>
  <si>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</si>
  <si>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</si>
  <si>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</si>
  <si>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</si>
  <si>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</si>
  <si>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</si>
  <si>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</si>
  <si>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</si>
  <si>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</si>
  <si>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</si>
  <si>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</si>
  <si>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</si>
  <si>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</si>
  <si>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</si>
  <si>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</si>
  <si>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</si>
  <si>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</si>
  <si>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</si>
  <si>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</si>
  <si>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</si>
  <si>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</si>
  <si>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</si>
  <si>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</si>
  <si>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</si>
  <si>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</si>
  <si>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</si>
  <si>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</si>
  <si>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</si>
  <si>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</si>
  <si>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</si>
  <si>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</si>
  <si>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</si>
  <si>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</si>
  <si>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</si>
  <si>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</si>
  <si>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</si>
  <si>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</si>
  <si>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</si>
  <si>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</si>
  <si>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</si>
  <si>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</si>
  <si>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</si>
  <si>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</si>
  <si>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</si>
  <si>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</si>
  <si>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</si>
  <si>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</si>
  <si>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</si>
  <si>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</si>
  <si>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</si>
  <si>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</si>
  <si>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</si>
  <si>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</si>
  <si>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</si>
  <si>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</si>
  <si>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</si>
  <si>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</si>
  <si>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</si>
  <si>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</si>
  <si>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</si>
  <si>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</si>
  <si>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</si>
  <si>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</si>
  <si>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</si>
  <si>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</si>
  <si>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</si>
  <si>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</si>
  <si>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</si>
  <si>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</si>
  <si>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</si>
  <si>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</si>
  <si>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</si>
  <si>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</si>
  <si>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</si>
  <si>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</si>
  <si>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</si>
  <si>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</si>
  <si>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</si>
  <si>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</si>
  <si>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</si>
  <si>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</si>
  <si>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</si>
  <si>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</si>
  <si>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</si>
  <si>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</si>
  <si>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</si>
  <si>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</si>
  <si>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</si>
  <si>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</si>
  <si>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</si>
  <si>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</si>
  <si>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</si>
  <si>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</si>
  <si>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</si>
  <si>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</si>
  <si>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</si>
  <si>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</si>
  <si>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</si>
  <si>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</si>
  <si>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</si>
  <si>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</si>
  <si>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</si>
  <si>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</si>
  <si>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</si>
  <si>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</si>
  <si>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</si>
  <si>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</si>
  <si>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</si>
  <si>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</si>
  <si>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</si>
  <si>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</si>
  <si>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</si>
  <si>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</si>
  <si>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</si>
  <si>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</si>
  <si>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</si>
  <si>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</si>
  <si>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</si>
  <si>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</si>
  <si>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</si>
  <si>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</si>
  <si>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</si>
  <si>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</si>
  <si>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</si>
  <si>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</si>
  <si>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</si>
  <si>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</si>
  <si>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</si>
  <si>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</si>
  <si>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</si>
  <si>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</si>
  <si>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</si>
  <si>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</si>
  <si>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</si>
  <si>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</si>
  <si>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</si>
  <si>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</si>
  <si>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</si>
  <si>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</si>
  <si>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</si>
  <si>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</si>
  <si>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</si>
  <si>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</si>
  <si>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</si>
  <si>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</si>
  <si>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</si>
  <si>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</si>
  <si>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</si>
  <si>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</si>
  <si>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</si>
  <si>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</si>
  <si>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</si>
  <si>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</si>
  <si>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</si>
  <si>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</si>
  <si>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</si>
  <si>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</si>
  <si>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</si>
  <si>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</si>
  <si>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</si>
  <si>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</si>
  <si>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</si>
  <si>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</si>
  <si>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</si>
  <si>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</si>
  <si>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</si>
  <si>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</si>
  <si>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</si>
  <si>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</si>
  <si>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</si>
  <si>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</si>
  <si>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</si>
  <si>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</si>
  <si>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</si>
  <si>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</si>
  <si>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</si>
  <si>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</si>
  <si>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</si>
  <si>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</si>
  <si>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</si>
  <si>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</si>
  <si>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</si>
  <si>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</si>
  <si>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</si>
  <si>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</si>
  <si>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</si>
  <si>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</si>
  <si>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</si>
  <si>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</si>
  <si>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</si>
  <si>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</si>
  <si>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</si>
  <si>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</si>
  <si>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</si>
  <si>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</si>
  <si>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</si>
  <si>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</si>
  <si>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</si>
  <si>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</si>
  <si>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</si>
  <si>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</si>
  <si>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</si>
  <si>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</si>
  <si>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</si>
  <si>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</si>
  <si>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</si>
  <si>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</si>
  <si>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</si>
  <si>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</si>
  <si>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</si>
  <si>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</si>
  <si>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</si>
  <si>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</si>
  <si>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</si>
  <si>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</si>
  <si>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</si>
  <si>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</si>
  <si>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</si>
  <si>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</si>
  <si>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</si>
  <si>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</si>
  <si>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</si>
  <si>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</si>
  <si>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</si>
  <si>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</si>
  <si>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</si>
  <si>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</si>
  <si>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</si>
  <si>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</si>
  <si>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</si>
  <si>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</si>
  <si>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</si>
  <si>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</si>
  <si>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</si>
  <si>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</si>
  <si>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</si>
  <si>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</si>
  <si>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</si>
  <si>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</si>
  <si>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</si>
  <si>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</si>
  <si>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</si>
  <si>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</si>
  <si>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</si>
  <si>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</si>
  <si>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</si>
  <si>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</si>
  <si>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</si>
  <si>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</si>
  <si>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</si>
  <si>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</si>
  <si>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</si>
  <si>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</si>
  <si>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</si>
  <si>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</si>
  <si>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</si>
  <si>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</si>
  <si>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</si>
  <si>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</si>
  <si>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</si>
  <si>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</si>
  <si>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</si>
  <si>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</si>
  <si>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</si>
  <si>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</si>
  <si>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</si>
  <si>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</si>
  <si>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</si>
  <si>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</si>
  <si>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</si>
  <si>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</si>
  <si>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</si>
  <si>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</si>
  <si>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</si>
  <si>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</si>
  <si>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</si>
  <si>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</si>
  <si>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</si>
  <si>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</si>
  <si>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</si>
  <si>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</si>
  <si>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</si>
  <si>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</si>
  <si>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</si>
  <si>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</si>
  <si>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</si>
  <si>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</si>
  <si>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</si>
  <si>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</si>
  <si>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</si>
  <si>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</si>
  <si>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</si>
  <si>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</si>
  <si>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</si>
  <si>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</si>
  <si>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</si>
  <si>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</si>
  <si>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</si>
  <si>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</si>
  <si>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</si>
  <si>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</si>
  <si>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</si>
  <si>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</si>
  <si>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</si>
  <si>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</si>
  <si>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</si>
  <si>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</si>
  <si>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</si>
  <si>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</si>
  <si>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</si>
  <si>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</si>
  <si>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</si>
  <si>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</si>
  <si>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</si>
  <si>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</si>
  <si>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</si>
  <si>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</si>
  <si>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</si>
  <si>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</si>
  <si>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</si>
  <si>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</si>
  <si>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</si>
  <si>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</si>
  <si>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</si>
  <si>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</si>
  <si>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</si>
  <si>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</si>
  <si>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</si>
  <si>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</si>
  <si>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</si>
  <si>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</si>
  <si>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</si>
  <si>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</si>
  <si>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</si>
  <si>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</si>
  <si>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</si>
  <si>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</si>
  <si>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</si>
  <si>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</si>
  <si>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</si>
  <si>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</si>
  <si>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</si>
  <si>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</si>
  <si>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</si>
  <si>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</si>
  <si>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</si>
  <si>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</si>
  <si>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</si>
  <si>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</si>
  <si>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</si>
  <si>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</si>
  <si>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</si>
  <si>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</si>
  <si>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</si>
  <si>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</si>
  <si>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</si>
  <si>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</si>
  <si>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</si>
  <si>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</si>
  <si>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</si>
  <si>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</si>
  <si>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</si>
  <si>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</si>
  <si>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</si>
  <si>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</si>
  <si>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</si>
  <si>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</si>
  <si>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</si>
  <si>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</si>
  <si>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</si>
  <si>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</si>
  <si>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</si>
  <si>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</si>
  <si>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</si>
  <si>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</si>
  <si>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</si>
  <si>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</si>
  <si>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</si>
  <si>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</si>
  <si>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</si>
  <si>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</si>
  <si>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</si>
  <si>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</si>
  <si>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</si>
  <si>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</si>
  <si>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</si>
  <si>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</si>
  <si>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</si>
  <si>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</si>
  <si>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</si>
  <si>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</si>
  <si>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</si>
  <si>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</si>
  <si>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</si>
  <si>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</si>
  <si>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</si>
  <si>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</si>
  <si>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</si>
  <si>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</si>
  <si>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</si>
  <si>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</si>
  <si>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</si>
  <si>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</si>
  <si>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</si>
  <si>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</si>
  <si>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</si>
  <si>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</si>
  <si>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</si>
  <si>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</si>
  <si>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</si>
  <si>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</si>
  <si>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</si>
  <si>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</si>
  <si>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</si>
  <si>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</si>
  <si>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</si>
  <si>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</si>
  <si>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</si>
  <si>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</si>
  <si>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</si>
  <si>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</si>
  <si>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</si>
  <si>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</si>
  <si>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</si>
  <si>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</si>
  <si>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</si>
  <si>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</si>
  <si>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</si>
  <si>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</si>
  <si>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</si>
  <si>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</si>
  <si>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</si>
  <si>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</si>
  <si>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</si>
  <si>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</si>
  <si>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</si>
  <si>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</si>
  <si>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</si>
  <si>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</si>
  <si>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</si>
  <si>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</si>
  <si>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</si>
  <si>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</si>
  <si>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</si>
  <si>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</si>
  <si>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</si>
  <si>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</si>
  <si>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</si>
  <si>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</si>
  <si>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</si>
  <si>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</si>
  <si>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</si>
  <si>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</si>
  <si>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</si>
  <si>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</si>
  <si>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</si>
  <si>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</si>
  <si>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</si>
  <si>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</si>
  <si>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</si>
  <si>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</si>
  <si>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</si>
  <si>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</si>
  <si>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</si>
  <si>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</si>
  <si>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</si>
  <si>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</si>
  <si>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</si>
  <si>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</si>
  <si>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</si>
  <si>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</si>
  <si>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</si>
  <si>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</si>
  <si>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</si>
  <si>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</si>
  <si>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</si>
  <si>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</si>
  <si>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</si>
  <si>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</si>
  <si>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</si>
  <si>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</si>
  <si>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</si>
  <si>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</si>
  <si>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</si>
  <si>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</si>
  <si>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</si>
  <si>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</si>
  <si>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</si>
  <si>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</si>
  <si>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</si>
  <si>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</si>
  <si>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</si>
  <si>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</si>
  <si>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</si>
  <si>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</si>
  <si>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</si>
  <si>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</si>
  <si>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</si>
  <si>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</si>
  <si>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</si>
  <si>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</si>
  <si>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</si>
  <si>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</si>
  <si>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</si>
  <si>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</si>
  <si>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</si>
  <si>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</si>
  <si>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</si>
  <si>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</si>
  <si>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</si>
  <si>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</si>
  <si>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</si>
  <si>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</si>
  <si>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</si>
  <si>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</si>
  <si>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</si>
  <si>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</si>
  <si>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</si>
  <si>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</si>
  <si>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</si>
  <si>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</si>
  <si>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</si>
  <si>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</si>
  <si>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</si>
  <si>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</si>
  <si>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</si>
  <si>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</si>
  <si>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</si>
  <si>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</si>
  <si>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</si>
  <si>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</si>
  <si>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</si>
  <si>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</si>
  <si>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</si>
  <si>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</si>
  <si>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</si>
  <si>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</si>
  <si>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</si>
  <si>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</si>
  <si>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</si>
  <si>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</si>
  <si>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</si>
  <si>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</si>
  <si>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</si>
  <si>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</si>
  <si>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</si>
  <si>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</si>
  <si>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</si>
  <si>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</si>
  <si>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</si>
  <si>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</si>
  <si>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</si>
  <si>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</si>
  <si>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</si>
  <si>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</si>
  <si>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</si>
  <si>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</si>
  <si>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</si>
  <si>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</si>
  <si>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</si>
  <si>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</si>
  <si>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</si>
  <si>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</si>
  <si>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</si>
  <si>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</si>
  <si>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</si>
  <si>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</si>
  <si>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</si>
  <si>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</si>
  <si>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</si>
  <si>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</si>
  <si>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</si>
  <si>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</si>
  <si>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</si>
  <si>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</si>
  <si>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</si>
  <si>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</si>
  <si>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</si>
  <si>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</si>
  <si>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</si>
  <si>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</si>
  <si>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</si>
  <si>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</si>
  <si>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</si>
  <si>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</si>
  <si>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</si>
  <si>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</si>
  <si>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</si>
  <si>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</si>
  <si>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</si>
  <si>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</si>
  <si>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</si>
  <si>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</si>
  <si>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</si>
  <si>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</si>
  <si>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</si>
  <si>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</si>
  <si>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</si>
  <si>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</si>
  <si>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</si>
  <si>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</si>
  <si>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</si>
  <si>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</si>
  <si>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</si>
  <si>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</si>
  <si>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</si>
  <si>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</si>
  <si>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</si>
  <si>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</si>
  <si>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</si>
  <si>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</si>
  <si>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</si>
  <si>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</si>
  <si>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</si>
  <si>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</si>
  <si>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</si>
  <si>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</si>
  <si>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</si>
  <si>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</si>
  <si>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</si>
  <si>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</si>
  <si>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</si>
  <si>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</si>
  <si>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</si>
  <si>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</si>
  <si>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</si>
  <si>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</si>
  <si>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</si>
  <si>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</si>
  <si>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</si>
  <si>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</si>
  <si>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</si>
  <si>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</si>
  <si>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</si>
  <si>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</si>
  <si>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</si>
  <si>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</si>
  <si>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</si>
  <si>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</si>
  <si>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</si>
  <si>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</si>
  <si>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</si>
  <si>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</si>
  <si>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</si>
  <si>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</si>
  <si>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</si>
  <si>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</si>
  <si>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</si>
  <si>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</si>
  <si>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</si>
  <si>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</si>
  <si>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</si>
  <si>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</si>
  <si>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</si>
  <si>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</si>
  <si>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</si>
  <si>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</si>
  <si>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</si>
  <si>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</si>
  <si>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</si>
  <si>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</si>
  <si>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</si>
  <si>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</si>
  <si>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</si>
  <si>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</si>
  <si>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</si>
  <si>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</si>
  <si>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</si>
  <si>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</si>
  <si>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</si>
  <si>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</si>
  <si>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</si>
  <si>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</si>
  <si>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</si>
  <si>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</si>
  <si>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</si>
  <si>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</si>
  <si>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</si>
  <si>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</si>
  <si>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</si>
  <si>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</si>
  <si>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</si>
  <si>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</si>
  <si>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</si>
  <si>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</si>
  <si>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</si>
  <si>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</si>
  <si>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</si>
  <si>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</si>
  <si>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</si>
  <si>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</si>
  <si>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</si>
  <si>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</si>
  <si>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</si>
  <si>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</si>
  <si>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</si>
  <si>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</si>
  <si>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</si>
  <si>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</si>
  <si>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</si>
  <si>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</si>
  <si>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</si>
  <si>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</si>
  <si>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</si>
  <si>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</si>
  <si>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</si>
  <si>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</si>
  <si>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</si>
  <si>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</si>
  <si>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</si>
  <si>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</si>
  <si>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</si>
  <si>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</si>
  <si>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</si>
  <si>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</si>
  <si>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</si>
  <si>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</si>
  <si>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</si>
  <si>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</si>
  <si>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</si>
  <si>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</si>
  <si>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</si>
  <si>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</si>
  <si>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</si>
  <si>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</si>
  <si>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</si>
  <si>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</si>
  <si>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</si>
  <si>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</si>
  <si>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</si>
  <si>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</si>
  <si>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</si>
  <si>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</si>
  <si>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</si>
  <si>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</si>
  <si>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</si>
  <si>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</si>
  <si>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</si>
  <si>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</si>
  <si>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</si>
  <si>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</si>
  <si>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</si>
  <si>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</si>
  <si>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</si>
  <si>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</si>
  <si>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</si>
  <si>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</si>
  <si>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</si>
  <si>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</si>
  <si>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</si>
  <si>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</si>
  <si>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</si>
  <si>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</si>
  <si>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</si>
  <si>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</si>
  <si>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</si>
  <si>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</si>
  <si>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</si>
  <si>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</si>
  <si>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</si>
  <si>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</si>
  <si>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</si>
  <si>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</si>
  <si>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</si>
  <si>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</si>
  <si>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</si>
  <si>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</si>
  <si>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</si>
  <si>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</si>
  <si>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</si>
  <si>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</si>
  <si>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</si>
  <si>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</si>
  <si>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</si>
  <si>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</si>
  <si>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</si>
  <si>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</si>
  <si>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</si>
  <si>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</si>
  <si>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</si>
  <si>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</si>
  <si>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</si>
  <si>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</si>
  <si>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</si>
  <si>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</si>
  <si>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</si>
  <si>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</si>
  <si>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</si>
  <si>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</si>
  <si>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</si>
  <si>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</si>
  <si>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</si>
  <si>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</si>
  <si>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</si>
  <si>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</si>
  <si>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</si>
  <si>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</si>
  <si>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</si>
  <si>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</si>
  <si>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</si>
  <si>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</si>
  <si>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</si>
  <si>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</si>
  <si>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</si>
  <si>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</si>
  <si>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</si>
  <si>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</si>
  <si>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</si>
  <si>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</si>
  <si>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</si>
  <si>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</si>
  <si>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</si>
  <si>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</si>
  <si>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</si>
  <si>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</si>
  <si>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</si>
  <si>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</si>
  <si>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</si>
  <si>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</si>
  <si>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</si>
  <si>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</si>
  <si>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</si>
  <si>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</si>
  <si>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</si>
  <si>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</si>
  <si>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</si>
  <si>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</si>
  <si>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</si>
  <si>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</si>
  <si>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</si>
  <si>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</si>
  <si>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</si>
  <si>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</si>
  <si>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</si>
  <si>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</si>
  <si>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</si>
  <si>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</si>
  <si>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</si>
  <si>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</si>
  <si>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</si>
  <si>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</si>
  <si>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</si>
  <si>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</si>
  <si>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</si>
  <si>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</si>
  <si>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</si>
  <si>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</si>
  <si>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</si>
  <si>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</si>
  <si>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</si>
  <si>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</si>
  <si>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</si>
  <si>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</si>
  <si>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</si>
  <si>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</si>
  <si>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</si>
  <si>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</si>
  <si>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</si>
  <si>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</si>
  <si>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</si>
  <si>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</si>
  <si>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</si>
  <si>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</si>
  <si>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</si>
  <si>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</si>
  <si>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</si>
  <si>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</si>
  <si>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</si>
  <si>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</si>
  <si>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</si>
  <si>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</si>
  <si>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</si>
  <si>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</si>
  <si>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</si>
  <si>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</si>
  <si>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</si>
  <si>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</si>
  <si>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</si>
  <si>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</si>
  <si>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</si>
  <si>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</si>
  <si>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</si>
  <si>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</si>
  <si>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</si>
  <si>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</si>
  <si>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</si>
  <si>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</si>
  <si>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</si>
  <si>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</si>
  <si>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</si>
  <si>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</si>
  <si>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</si>
  <si>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</si>
  <si>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</si>
  <si>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</si>
  <si>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</si>
  <si>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</si>
  <si>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</si>
  <si>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</si>
  <si>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</si>
  <si>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</si>
  <si>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</si>
  <si>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</si>
  <si>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</si>
  <si>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</si>
  <si>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</si>
  <si>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</si>
  <si>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</si>
  <si>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</si>
  <si>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</si>
  <si>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</si>
  <si>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</si>
  <si>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</si>
  <si>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</si>
  <si>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</si>
  <si>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</si>
  <si>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</si>
  <si>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</si>
  <si>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</si>
  <si>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</si>
  <si>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</si>
  <si>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</si>
  <si>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</si>
  <si>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</si>
  <si>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</si>
  <si>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</si>
  <si>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</si>
  <si>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</si>
  <si>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</si>
  <si>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</si>
  <si>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</si>
  <si>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</si>
  <si>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</si>
  <si>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</si>
  <si>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</si>
  <si>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</si>
  <si>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</si>
  <si>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</si>
  <si>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</si>
  <si>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</si>
  <si>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</si>
  <si>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</si>
  <si>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</si>
  <si>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</si>
  <si>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</si>
  <si>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</si>
  <si>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</si>
  <si>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</si>
  <si>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</si>
  <si>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</si>
  <si>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</si>
  <si>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</si>
  <si>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</si>
  <si>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</si>
  <si>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</si>
  <si>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</si>
  <si>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</si>
  <si>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</si>
  <si>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</si>
  <si>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</si>
  <si>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</si>
  <si>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</si>
  <si>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</si>
  <si>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</si>
  <si>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</si>
  <si>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</si>
  <si>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</si>
  <si>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</si>
  <si>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</si>
  <si>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</si>
  <si>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</si>
  <si>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</si>
  <si>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</si>
  <si>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</si>
  <si>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</si>
  <si>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</si>
  <si>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</si>
  <si>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</si>
  <si>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</si>
  <si>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</si>
  <si>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</si>
  <si>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</si>
  <si>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</si>
  <si>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</si>
  <si>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</si>
  <si>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</si>
  <si>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</si>
  <si>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</si>
  <si>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</si>
  <si>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</si>
  <si>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</si>
  <si>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</si>
  <si>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</si>
  <si>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</si>
  <si>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</si>
  <si>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</si>
  <si>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</si>
  <si>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</si>
  <si>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</si>
  <si>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</si>
  <si>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</si>
  <si>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</si>
  <si>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</si>
  <si>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</si>
  <si>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</si>
  <si>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</si>
  <si>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</si>
  <si>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</si>
  <si>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</si>
  <si>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</si>
  <si>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</si>
  <si>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</si>
  <si>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</si>
  <si>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</si>
  <si>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</si>
  <si>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</si>
  <si>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</si>
  <si>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</si>
  <si>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</si>
  <si>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</si>
  <si>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</si>
  <si>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</si>
  <si>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</si>
  <si>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</si>
  <si>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</si>
  <si>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</si>
  <si>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</si>
  <si>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</si>
  <si>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</si>
  <si>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</si>
  <si>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</si>
  <si>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</si>
  <si>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</si>
  <si>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</si>
  <si>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</si>
  <si>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</si>
  <si>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</si>
  <si>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</si>
  <si>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</si>
  <si>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</si>
  <si>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</si>
  <si>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</si>
  <si>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</si>
  <si>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</si>
  <si>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</si>
  <si>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</si>
  <si>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</si>
  <si>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</si>
  <si>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</si>
  <si>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</si>
  <si>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</si>
  <si>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</si>
  <si>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</si>
  <si>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</si>
  <si>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</si>
  <si>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</si>
  <si>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</si>
  <si>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</si>
  <si>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</si>
  <si>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</si>
  <si>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</si>
  <si>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</si>
  <si>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</si>
  <si>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</si>
  <si>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</si>
  <si>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</si>
  <si>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</si>
  <si>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</si>
  <si>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</si>
  <si>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</si>
  <si>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</si>
  <si>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</si>
  <si>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</si>
  <si>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</si>
  <si>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</si>
  <si>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</si>
  <si>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</si>
  <si>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</si>
  <si>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</si>
  <si>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</si>
  <si>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</si>
  <si>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</si>
  <si>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</si>
  <si>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</si>
  <si>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</si>
  <si>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</si>
  <si>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</si>
  <si>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</si>
  <si>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</si>
  <si>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</si>
  <si>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</si>
  <si>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</si>
  <si>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</si>
  <si>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</si>
  <si>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</si>
  <si>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</si>
  <si>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</si>
  <si>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</si>
  <si>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</si>
  <si>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</si>
  <si>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</si>
  <si>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</si>
  <si>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</si>
  <si>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</si>
  <si>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</si>
  <si>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</si>
  <si>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</si>
  <si>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</si>
  <si>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</si>
  <si>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</si>
  <si>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</si>
  <si>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</si>
  <si>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</si>
  <si>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</si>
  <si>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</si>
  <si>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</si>
  <si>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</si>
  <si>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</si>
  <si>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</si>
  <si>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</si>
  <si>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</si>
  <si>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</si>
  <si>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</si>
  <si>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</si>
  <si>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</si>
  <si>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</si>
  <si>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</si>
  <si>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</si>
  <si>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</si>
  <si>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</si>
  <si>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</si>
  <si>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</si>
  <si>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</si>
  <si>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</si>
  <si>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</si>
  <si>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</si>
  <si>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</si>
  <si>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</si>
  <si>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</si>
  <si>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</si>
  <si>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</si>
  <si>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</si>
  <si>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</si>
  <si>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</si>
  <si>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</si>
  <si>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</si>
  <si>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</si>
  <si>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</si>
  <si>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</si>
  <si>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</si>
  <si>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</si>
  <si>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</si>
  <si>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</si>
  <si>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</si>
  <si>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</si>
  <si>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</si>
  <si>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</si>
  <si>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</si>
  <si>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</si>
  <si>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</si>
  <si>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</si>
  <si>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</si>
  <si>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</si>
  <si>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</si>
  <si>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</si>
  <si>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</si>
  <si>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</si>
  <si>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</si>
  <si>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</si>
  <si>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</si>
  <si>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</si>
  <si>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</si>
  <si>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</si>
  <si>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</si>
  <si>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</si>
  <si>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</si>
  <si>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</si>
  <si>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</si>
  <si>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</si>
  <si>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</si>
  <si>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</si>
  <si>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</si>
  <si>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</si>
  <si>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</si>
  <si>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</si>
  <si>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</si>
  <si>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</si>
  <si>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</si>
  <si>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</si>
  <si>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</si>
  <si>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</si>
  <si>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</si>
  <si>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</si>
  <si>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</si>
  <si>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</si>
  <si>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</si>
  <si>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</si>
  <si>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</si>
  <si>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</si>
  <si>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</si>
  <si>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</si>
  <si>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</si>
  <si>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</si>
  <si>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</si>
  <si>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</si>
  <si>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</si>
  <si>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</si>
  <si>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</si>
  <si>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</si>
  <si>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</si>
  <si>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</si>
  <si>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</si>
  <si>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</si>
  <si>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</si>
  <si>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</si>
  <si>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</si>
  <si>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</si>
  <si>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</si>
  <si>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</si>
  <si>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</si>
  <si>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</si>
  <si>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</si>
  <si>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</si>
  <si>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</si>
  <si>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</si>
  <si>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</si>
  <si>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</si>
  <si>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</si>
  <si>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</si>
  <si>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</si>
  <si>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</si>
  <si>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</si>
  <si>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</si>
  <si>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</si>
  <si>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</si>
  <si>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</si>
  <si>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</si>
  <si>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</si>
  <si>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</si>
  <si>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</si>
  <si>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</si>
  <si>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</si>
  <si>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</si>
  <si>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</si>
  <si>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</si>
  <si>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</si>
  <si>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</si>
  <si>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</si>
  <si>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</si>
  <si>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</si>
  <si>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</si>
  <si>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</si>
  <si>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</si>
  <si>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</si>
  <si>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</si>
  <si>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</si>
  <si>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</si>
  <si>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</si>
  <si>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</si>
  <si>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</si>
  <si>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</si>
  <si>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</si>
  <si>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</si>
  <si>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</si>
  <si>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</si>
  <si>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</si>
  <si>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</si>
  <si>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</si>
  <si>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</si>
  <si>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</si>
  <si>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</si>
  <si>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</si>
  <si>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</si>
  <si>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</si>
  <si>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</si>
  <si>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</si>
  <si>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</si>
  <si>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</si>
  <si>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</si>
  <si>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</si>
  <si>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</si>
  <si>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</si>
  <si>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</si>
  <si>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</si>
  <si>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</si>
  <si>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</si>
  <si>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</si>
  <si>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</si>
  <si>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</si>
  <si>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</si>
  <si>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</si>
  <si>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</si>
  <si>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</si>
  <si>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</si>
  <si>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</si>
  <si>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</si>
  <si>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</si>
  <si>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</si>
  <si>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</si>
  <si>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</si>
  <si>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</si>
  <si>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</si>
  <si>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</si>
  <si>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</si>
  <si>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</si>
  <si>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</si>
  <si>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</si>
  <si>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</si>
  <si>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</si>
  <si>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</si>
  <si>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</si>
  <si>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</si>
  <si>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</si>
  <si>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</si>
  <si>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</si>
  <si>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</si>
  <si>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</si>
  <si>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</si>
  <si>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</si>
  <si>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</si>
  <si>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</si>
  <si>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</si>
  <si>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</si>
  <si>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</si>
  <si>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</si>
  <si>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</si>
  <si>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</si>
  <si>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</si>
  <si>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</si>
  <si>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</si>
  <si>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</si>
  <si>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</si>
  <si>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</si>
  <si>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</si>
  <si>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</si>
  <si>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</si>
  <si>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</si>
  <si>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</si>
  <si>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</si>
  <si>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</si>
  <si>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</si>
  <si>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</si>
  <si>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</si>
  <si>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</si>
  <si>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</si>
  <si>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</si>
  <si>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</si>
  <si>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</si>
  <si>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</si>
  <si>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</si>
  <si>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</si>
  <si>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</si>
  <si>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</si>
  <si>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</si>
  <si>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</si>
  <si>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</si>
  <si>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</si>
  <si>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</si>
  <si>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</si>
  <si>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</si>
  <si>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</si>
  <si>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</si>
  <si>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</si>
  <si>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</si>
  <si>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</si>
  <si>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</si>
  <si>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</si>
  <si>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</si>
  <si>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</si>
  <si>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</si>
  <si>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</si>
  <si>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</si>
  <si>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</si>
  <si>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</si>
  <si>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</si>
  <si>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</si>
  <si>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</si>
  <si>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</si>
  <si>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</si>
  <si>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</si>
  <si>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</si>
  <si>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</si>
  <si>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</si>
  <si>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</si>
  <si>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</si>
  <si>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</si>
  <si>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</si>
  <si>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</si>
  <si>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</si>
  <si>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</si>
  <si>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</si>
  <si>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</si>
  <si>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</si>
  <si>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</si>
  <si>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</si>
  <si>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</si>
  <si>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</si>
  <si>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</si>
  <si>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</si>
  <si>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</si>
  <si>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</si>
  <si>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</si>
  <si>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</si>
  <si>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</si>
  <si>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</si>
  <si>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</si>
  <si>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</si>
  <si>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</si>
  <si>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</si>
  <si>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</si>
  <si>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</si>
  <si>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</si>
  <si>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</si>
  <si>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</si>
  <si>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</si>
  <si>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</si>
  <si>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</si>
  <si>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</si>
  <si>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</si>
  <si>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</si>
  <si>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</si>
  <si>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</si>
  <si>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</si>
  <si>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</si>
  <si>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</si>
  <si>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</si>
  <si>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</si>
  <si>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</si>
  <si>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</si>
  <si>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</si>
  <si>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</si>
  <si>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</si>
  <si>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</si>
  <si>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</si>
  <si>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</si>
  <si>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</si>
  <si>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</si>
  <si>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</si>
  <si>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</si>
  <si>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</si>
  <si>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</si>
  <si>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</si>
  <si>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</si>
  <si>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</si>
  <si>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</si>
  <si>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</si>
  <si>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</si>
  <si>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</si>
  <si>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</si>
  <si>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</si>
  <si>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</si>
  <si>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</si>
  <si>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</si>
  <si>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</si>
  <si>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</si>
  <si>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</si>
  <si>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</si>
  <si>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</si>
  <si>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</si>
  <si>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</si>
  <si>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</si>
  <si>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</si>
  <si>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</si>
  <si>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</si>
  <si>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</si>
  <si>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</si>
  <si>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</si>
  <si>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</si>
  <si>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</si>
  <si>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</si>
  <si>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</si>
  <si>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</si>
  <si>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</si>
  <si>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</si>
  <si>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</si>
  <si>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</si>
  <si>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</si>
  <si>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</si>
  <si>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</si>
  <si>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</si>
  <si>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</si>
  <si>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</si>
  <si>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</si>
  <si>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</si>
  <si>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</si>
  <si>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</si>
  <si>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</si>
  <si>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</si>
  <si>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</si>
  <si>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</si>
  <si>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</si>
  <si>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</si>
  <si>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</si>
  <si>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</si>
  <si>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</si>
  <si>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</si>
  <si>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</si>
  <si>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</si>
  <si>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</si>
  <si>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</si>
  <si>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</si>
  <si>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</si>
  <si>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</si>
  <si>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</si>
  <si>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</si>
  <si>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</si>
  <si>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</si>
  <si>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</si>
  <si>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</si>
  <si>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</si>
  <si>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</si>
  <si>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</si>
  <si>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</si>
  <si>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</si>
  <si>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</si>
  <si>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</si>
  <si>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</si>
  <si>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</si>
  <si>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</si>
  <si>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</si>
  <si>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</si>
  <si>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</si>
  <si>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</si>
  <si>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</si>
  <si>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</si>
  <si>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</si>
  <si>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</si>
  <si>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</si>
  <si>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</si>
  <si>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</si>
  <si>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</si>
  <si>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</si>
  <si>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</si>
  <si>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</si>
  <si>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</si>
  <si>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</si>
  <si>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</si>
  <si>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</si>
  <si>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</si>
  <si>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</si>
  <si>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</si>
  <si>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</si>
  <si>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</si>
  <si>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</si>
  <si>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</si>
  <si>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</si>
  <si>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</si>
  <si>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</si>
  <si>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</si>
  <si>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</si>
  <si>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</si>
  <si>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</si>
  <si>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</si>
  <si>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</si>
  <si>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</si>
  <si>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</si>
  <si>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</si>
  <si>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</si>
  <si>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</si>
  <si>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</si>
  <si>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</si>
  <si>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</si>
  <si>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</si>
  <si>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</si>
  <si>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</si>
  <si>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</si>
  <si>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</si>
  <si>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</si>
  <si>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</si>
  <si>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</si>
  <si>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</si>
  <si>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</si>
  <si>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</si>
  <si>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</si>
  <si>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</si>
  <si>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</si>
  <si>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</si>
  <si>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</si>
  <si>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</si>
  <si>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</si>
  <si>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</si>
  <si>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</si>
  <si>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</si>
  <si>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</si>
  <si>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</si>
  <si>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</si>
  <si>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</si>
  <si>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</si>
  <si>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</si>
  <si>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</si>
  <si>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</si>
  <si>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</si>
  <si>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</si>
  <si>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</si>
  <si>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</si>
  <si>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</si>
  <si>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</si>
  <si>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</si>
  <si>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</si>
  <si>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</si>
  <si>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</si>
  <si>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</si>
  <si>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</si>
  <si>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</si>
  <si>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</si>
  <si>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</si>
  <si>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</si>
  <si>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</si>
  <si>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</si>
  <si>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</si>
  <si>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</si>
  <si>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</si>
  <si>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</si>
  <si>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</si>
  <si>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</si>
  <si>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</si>
  <si>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</si>
  <si>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</si>
  <si>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</si>
  <si>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</si>
  <si>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</si>
  <si>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</si>
  <si>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</si>
  <si>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</si>
  <si>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</si>
  <si>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</si>
  <si>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</si>
  <si>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</si>
  <si>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</si>
  <si>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</si>
  <si>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</si>
  <si>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</si>
  <si>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</si>
  <si>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</si>
  <si>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</si>
  <si>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</si>
  <si>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</si>
  <si>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</si>
  <si>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</si>
  <si>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</si>
  <si>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</si>
  <si>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</si>
  <si>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</si>
  <si>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</si>
  <si>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</si>
  <si>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</si>
  <si>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</si>
  <si>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</si>
  <si>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</si>
  <si>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</si>
  <si>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</si>
  <si>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</si>
  <si>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</si>
  <si>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</si>
  <si>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</si>
  <si>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</si>
  <si>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</si>
  <si>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</si>
  <si>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</si>
  <si>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</si>
  <si>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</si>
  <si>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</si>
  <si>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</si>
  <si>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</si>
  <si>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</si>
  <si>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</si>
  <si>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</si>
  <si>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</si>
  <si>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</si>
  <si>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</si>
  <si>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</si>
  <si>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</si>
  <si>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</si>
  <si>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</si>
  <si>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</si>
  <si>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</si>
  <si>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</si>
  <si>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</si>
  <si>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</si>
  <si>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</si>
  <si>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</si>
  <si>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</si>
  <si>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</si>
  <si>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</si>
  <si>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</si>
  <si>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</si>
  <si>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</si>
  <si>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</si>
  <si>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</si>
  <si>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</si>
  <si>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</si>
  <si>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</si>
  <si>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</si>
  <si>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</si>
  <si>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</si>
  <si>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</si>
  <si>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</si>
  <si>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</si>
  <si>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</si>
  <si>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</si>
  <si>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</si>
  <si>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</si>
  <si>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</si>
  <si>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</si>
  <si>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</si>
  <si>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</si>
  <si>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</si>
  <si>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</si>
  <si>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</si>
  <si>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</si>
  <si>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</si>
  <si>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</si>
  <si>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</si>
  <si>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</si>
  <si>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</si>
  <si>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</si>
  <si>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</si>
  <si>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</si>
  <si>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</si>
  <si>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</si>
  <si>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</si>
  <si>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</si>
  <si>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</si>
  <si>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</si>
  <si>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</si>
  <si>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</si>
  <si>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</si>
  <si>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</si>
  <si>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</si>
  <si>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</si>
  <si>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</si>
  <si>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</si>
  <si>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</si>
  <si>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</si>
  <si>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</si>
  <si>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</si>
  <si>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</si>
  <si>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</si>
  <si>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</si>
  <si>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</si>
  <si>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</si>
  <si>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</si>
  <si>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</si>
  <si>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</si>
  <si>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</si>
  <si>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</si>
  <si>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</si>
  <si>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</si>
  <si>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</si>
  <si>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</si>
  <si>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</si>
  <si>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</si>
  <si>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</si>
  <si>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</si>
  <si>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</si>
  <si>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</si>
  <si>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</si>
  <si>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</si>
  <si>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</si>
  <si>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</si>
  <si>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</si>
  <si>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</si>
  <si>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</si>
  <si>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</si>
  <si>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</si>
  <si>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</si>
  <si>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</si>
  <si>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</si>
  <si>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</si>
  <si>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</si>
  <si>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</si>
  <si>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</si>
  <si>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</si>
  <si>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</si>
  <si>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</si>
  <si>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</si>
  <si>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</si>
  <si>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</si>
  <si>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</si>
  <si>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</si>
  <si>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</si>
  <si>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</si>
  <si>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</si>
  <si>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</si>
  <si>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</si>
  <si>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</si>
  <si>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</si>
  <si>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</si>
  <si>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</si>
  <si>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</si>
  <si>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</si>
  <si>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</si>
  <si>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</si>
  <si>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</si>
  <si>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</si>
  <si>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</si>
  <si>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</si>
  <si>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</si>
  <si>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</si>
  <si>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</si>
  <si>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</si>
  <si>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</si>
  <si>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</si>
  <si>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</si>
  <si>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</si>
  <si>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</si>
  <si>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</si>
  <si>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</si>
  <si>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</si>
  <si>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</si>
  <si>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</si>
  <si>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</si>
  <si>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</si>
  <si>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</si>
  <si>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</si>
  <si>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</si>
  <si>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</si>
  <si>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</si>
  <si>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</si>
  <si>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</si>
  <si>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</si>
  <si>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</si>
  <si>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</si>
  <si>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</si>
  <si>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</si>
  <si>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</si>
  <si>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</si>
  <si>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</si>
  <si>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</si>
  <si>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</si>
  <si>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</si>
  <si>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</si>
  <si>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</si>
  <si>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</si>
  <si>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</si>
  <si>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</si>
  <si>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</si>
  <si>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</si>
  <si>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</si>
  <si>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</si>
  <si>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</si>
  <si>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</si>
  <si>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</si>
  <si>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</si>
  <si>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</si>
  <si>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</si>
  <si>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</si>
  <si>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</si>
  <si>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</si>
  <si>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</si>
  <si>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</si>
  <si>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</si>
  <si>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</si>
  <si>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</si>
  <si>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</si>
  <si>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</si>
  <si>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</si>
  <si>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</si>
  <si>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</si>
  <si>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</si>
  <si>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</si>
  <si>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</si>
  <si>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</si>
  <si>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</si>
  <si>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</si>
  <si>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</si>
  <si>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</si>
  <si>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</si>
  <si>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</si>
  <si>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</si>
  <si>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</si>
  <si>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</si>
  <si>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</si>
  <si>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</si>
  <si>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</si>
  <si>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</si>
  <si>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</si>
  <si>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</si>
  <si>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</si>
  <si>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</si>
  <si>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</si>
  <si>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</si>
  <si>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</si>
  <si>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</si>
  <si>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</si>
  <si>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</si>
  <si>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</si>
  <si>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</si>
  <si>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</si>
  <si>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</si>
  <si>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</si>
  <si>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</si>
  <si>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</si>
  <si>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</si>
  <si>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</si>
  <si>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</si>
  <si>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</si>
  <si>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</si>
  <si>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</si>
  <si>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</si>
  <si>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</si>
  <si>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</si>
  <si>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</si>
  <si>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</si>
  <si>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</si>
  <si>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</si>
  <si>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</si>
  <si>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</si>
  <si>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</si>
  <si>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</si>
  <si>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</si>
  <si>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</si>
  <si>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</si>
  <si>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</si>
  <si>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</si>
  <si>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</si>
  <si>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</si>
  <si>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</si>
  <si>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</si>
  <si>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</si>
  <si>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</si>
  <si>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</si>
  <si>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</si>
  <si>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</si>
  <si>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</si>
  <si>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</si>
  <si>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</si>
  <si>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</si>
  <si>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</si>
  <si>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</si>
  <si>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</si>
  <si>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</si>
  <si>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</si>
  <si>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</si>
  <si>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</si>
  <si>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</si>
  <si>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</si>
  <si>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</si>
  <si>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</si>
  <si>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</si>
  <si>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</si>
  <si>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</si>
  <si>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</si>
  <si>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</si>
  <si>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</si>
  <si>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</si>
  <si>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</si>
  <si>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</si>
  <si>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</si>
  <si>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</si>
  <si>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</si>
  <si>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</si>
  <si>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</si>
  <si>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</si>
  <si>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</si>
  <si>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</si>
  <si>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</si>
  <si>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</si>
  <si>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</si>
  <si>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</si>
  <si>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</si>
  <si>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</si>
  <si>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</si>
  <si>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</si>
  <si>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</si>
  <si>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</si>
  <si>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</si>
  <si>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</si>
  <si>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</si>
  <si>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</si>
  <si>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</si>
  <si>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</si>
  <si>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</si>
  <si>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</si>
  <si>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</si>
  <si>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</si>
  <si>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</si>
  <si>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</si>
  <si>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</si>
  <si>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</si>
  <si>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</si>
  <si>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</si>
  <si>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</si>
  <si>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</si>
  <si>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</si>
  <si>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</si>
  <si>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</si>
  <si>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</si>
  <si>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</si>
  <si>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</si>
  <si>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</si>
  <si>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</si>
  <si>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</si>
  <si>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</si>
  <si>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</si>
  <si>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</si>
  <si>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</si>
  <si>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</si>
  <si>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</si>
  <si>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</si>
  <si>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</si>
  <si>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</si>
  <si>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</si>
  <si>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</si>
  <si>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</si>
  <si>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</si>
  <si>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</si>
  <si>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</si>
  <si>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</si>
  <si>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</si>
  <si>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</si>
  <si>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</si>
  <si>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</si>
  <si>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</si>
  <si>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</si>
  <si>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</si>
  <si>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</si>
  <si>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</si>
  <si>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</si>
  <si>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</si>
  <si>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</si>
  <si>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</si>
  <si>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</si>
  <si>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</si>
  <si>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</si>
  <si>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</si>
  <si>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</si>
  <si>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</si>
  <si>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</si>
  <si>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</si>
  <si>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</si>
  <si>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</si>
  <si>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</si>
  <si>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</si>
  <si>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</si>
  <si>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</si>
  <si>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</si>
  <si>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</si>
  <si>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</si>
  <si>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</si>
  <si>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</si>
  <si>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</si>
  <si>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</si>
  <si>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</si>
  <si>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</si>
  <si>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</si>
  <si>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</si>
  <si>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</si>
  <si>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</si>
  <si>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</si>
  <si>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</si>
  <si>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</si>
  <si>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</si>
  <si>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</si>
  <si>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</si>
  <si>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</si>
  <si>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</si>
  <si>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</si>
  <si>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</si>
  <si>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</si>
  <si>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</si>
  <si>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</si>
  <si>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</si>
  <si>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</si>
  <si>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</si>
  <si>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</si>
  <si>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</si>
  <si>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</si>
  <si>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</si>
  <si>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</si>
  <si>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</si>
  <si>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</si>
  <si>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</si>
  <si>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</si>
  <si>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</si>
  <si>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</si>
  <si>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</si>
  <si>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</si>
  <si>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</si>
  <si>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</si>
  <si>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</si>
  <si>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</si>
  <si>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</si>
  <si>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</si>
  <si>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</si>
  <si>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</si>
  <si>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</si>
  <si>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</si>
  <si>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</si>
  <si>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</si>
  <si>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</si>
  <si>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</si>
  <si>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</si>
  <si>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</si>
  <si>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</si>
  <si>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</si>
  <si>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</si>
  <si>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</si>
  <si>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</si>
  <si>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</si>
  <si>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</si>
  <si>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</si>
  <si>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</si>
  <si>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</si>
  <si>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</si>
  <si>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</si>
  <si>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</si>
  <si>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</si>
  <si>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</si>
  <si>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</si>
  <si>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</si>
  <si>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</si>
  <si>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</si>
  <si>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</si>
  <si>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</si>
  <si>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</si>
  <si>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</si>
  <si>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</si>
  <si>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</si>
  <si>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</si>
  <si>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</si>
  <si>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</si>
  <si>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</si>
  <si>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</si>
  <si>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</si>
  <si>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</si>
  <si>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</si>
  <si>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</si>
  <si>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</si>
  <si>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</si>
  <si>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</si>
  <si>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</si>
  <si>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</si>
  <si>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</si>
  <si>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</si>
  <si>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</si>
  <si>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</si>
  <si>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</si>
  <si>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</si>
  <si>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</si>
  <si>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</si>
  <si>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</si>
  <si>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</si>
  <si>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</si>
  <si>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</si>
  <si>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</si>
  <si>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</si>
  <si>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</si>
  <si>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</si>
  <si>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</si>
  <si>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</si>
  <si>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</si>
  <si>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</si>
  <si>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</si>
  <si>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</si>
  <si>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</si>
  <si>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</si>
  <si>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</si>
  <si>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</si>
  <si>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</si>
  <si>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</si>
  <si>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</si>
  <si>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</si>
  <si>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</si>
  <si>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</si>
  <si>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</si>
  <si>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</si>
  <si>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</si>
  <si>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</si>
  <si>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</si>
  <si>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</si>
  <si>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</si>
  <si>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</si>
  <si>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</si>
  <si>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</si>
  <si>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</si>
  <si>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</si>
  <si>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</si>
  <si>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</si>
  <si>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</si>
  <si>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</si>
  <si>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</si>
  <si>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</si>
  <si>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</si>
  <si>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</si>
  <si>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</si>
  <si>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</si>
  <si>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</si>
  <si>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</si>
  <si>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</si>
  <si>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</si>
  <si>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</si>
  <si>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</si>
  <si>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</si>
  <si>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</si>
  <si>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</si>
  <si>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</si>
  <si>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</si>
  <si>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</si>
  <si>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</si>
  <si>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</si>
  <si>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</si>
  <si>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</si>
  <si>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</si>
  <si>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</si>
  <si>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</si>
  <si>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</si>
  <si>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</si>
  <si>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</si>
  <si>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</si>
  <si>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</si>
  <si>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</si>
  <si>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</si>
  <si>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</si>
  <si>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</si>
  <si>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</si>
  <si>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</si>
  <si>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</si>
  <si>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</si>
  <si>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</si>
  <si>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</si>
  <si>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</si>
  <si>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</si>
  <si>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</si>
  <si>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</si>
  <si>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</si>
  <si>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</si>
  <si>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</si>
  <si>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</si>
  <si>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</si>
  <si>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</si>
  <si>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</si>
  <si>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</si>
  <si>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</si>
  <si>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</si>
  <si>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</si>
  <si>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</si>
  <si>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</si>
  <si>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</si>
  <si>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</si>
  <si>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</si>
  <si>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</si>
  <si>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</si>
  <si>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</si>
  <si>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</si>
  <si>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</si>
  <si>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</si>
  <si>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</si>
  <si>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</si>
  <si>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</si>
  <si>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</si>
  <si>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</si>
  <si>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</si>
  <si>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</si>
  <si>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</si>
  <si>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</si>
  <si>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</si>
  <si>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</si>
  <si>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</si>
  <si>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</si>
  <si>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</si>
  <si>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</si>
  <si>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</si>
  <si>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</si>
  <si>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</si>
  <si>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</si>
  <si>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</si>
  <si>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</si>
  <si>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</si>
  <si>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</si>
  <si>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</si>
  <si>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</si>
  <si>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</si>
  <si>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</si>
  <si>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</si>
  <si>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</si>
  <si>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</si>
  <si>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</si>
  <si>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</si>
  <si>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</si>
  <si>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</si>
  <si>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</si>
  <si>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</si>
  <si>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</si>
  <si>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</si>
  <si>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</si>
  <si>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</si>
  <si>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</si>
  <si>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</si>
  <si>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</si>
  <si>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</si>
  <si>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</si>
  <si>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</si>
  <si>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</si>
  <si>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</si>
  <si>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</si>
  <si>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</si>
  <si>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</si>
  <si>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</si>
  <si>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</si>
  <si>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</si>
  <si>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</si>
  <si>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</si>
  <si>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</si>
  <si>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</si>
  <si>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</si>
  <si>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</si>
  <si>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</si>
  <si>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</si>
  <si>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</si>
  <si>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</si>
  <si>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</si>
  <si>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</si>
  <si>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</si>
  <si>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</si>
  <si>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</si>
  <si>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</si>
  <si>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</si>
  <si>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</si>
  <si>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</si>
  <si>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</si>
  <si>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</si>
  <si>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</si>
  <si>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</si>
  <si>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</si>
  <si>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</si>
  <si>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</si>
  <si>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</si>
  <si>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</si>
  <si>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</si>
  <si>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</si>
  <si>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</si>
  <si>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</si>
  <si>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</si>
  <si>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</si>
  <si>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</si>
  <si>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</si>
  <si>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</si>
  <si>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</si>
  <si>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</si>
  <si>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</si>
  <si>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</si>
  <si>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</si>
  <si>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</si>
  <si>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</si>
  <si>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</si>
  <si>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</si>
  <si>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</si>
  <si>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</si>
  <si>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</si>
  <si>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</si>
  <si>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</si>
  <si>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</si>
  <si>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</si>
  <si>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</si>
  <si>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</si>
  <si>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</si>
  <si>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</si>
  <si>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</si>
  <si>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</si>
  <si>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</si>
  <si>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</si>
  <si>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</si>
  <si>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</si>
  <si>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</si>
  <si>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</si>
  <si>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</si>
  <si>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</si>
  <si>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</si>
  <si>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</si>
  <si>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</si>
  <si>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</si>
  <si>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</si>
  <si>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</si>
  <si>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</si>
  <si>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</si>
  <si>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</si>
  <si>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</si>
  <si>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</si>
  <si>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</si>
  <si>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</si>
  <si>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</si>
  <si>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</si>
  <si>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</si>
  <si>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</si>
  <si>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</si>
  <si>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</si>
  <si>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</si>
  <si>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</si>
  <si>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</si>
  <si>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</si>
  <si>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</si>
  <si>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</si>
  <si>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</si>
  <si>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</si>
  <si>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</si>
  <si>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</si>
  <si>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</si>
  <si>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</si>
  <si>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</si>
  <si>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</si>
  <si>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</si>
  <si>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</si>
  <si>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</si>
  <si>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</si>
  <si>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</si>
  <si>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</si>
  <si>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</si>
  <si>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</si>
  <si>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</si>
  <si>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</si>
  <si>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</si>
  <si>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</si>
  <si>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</si>
  <si>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</si>
  <si>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</si>
  <si>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</si>
  <si>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</si>
  <si>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</si>
  <si>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</si>
  <si>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</si>
  <si>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</si>
  <si>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</si>
  <si>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</si>
  <si>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</si>
  <si>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</si>
  <si>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</si>
  <si>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</si>
  <si>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</si>
  <si>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</si>
  <si>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</si>
  <si>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</si>
  <si>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</si>
  <si>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</si>
  <si>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</si>
  <si>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</si>
  <si>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</si>
  <si>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</si>
  <si>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</si>
  <si>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</si>
  <si>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</si>
  <si>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</si>
  <si>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</si>
  <si>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</si>
  <si>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</si>
  <si>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</si>
  <si>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</si>
  <si>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</si>
  <si>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</si>
  <si>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</si>
  <si>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</si>
  <si>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</si>
  <si>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</si>
  <si>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</si>
  <si>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</si>
  <si>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</si>
  <si>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</si>
  <si>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</si>
  <si>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</si>
  <si>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</si>
  <si>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</si>
  <si>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</si>
  <si>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</si>
  <si>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</si>
  <si>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</si>
  <si>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</si>
  <si>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</si>
  <si>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</si>
  <si>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</si>
  <si>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</si>
  <si>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</si>
  <si>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</si>
  <si>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</si>
  <si>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</si>
  <si>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</si>
  <si>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</si>
  <si>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</si>
  <si>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</si>
  <si>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</si>
  <si>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</si>
  <si>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</si>
  <si>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</si>
  <si>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</si>
  <si>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</si>
  <si>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</si>
  <si>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</si>
  <si>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</si>
  <si>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</si>
  <si>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</si>
  <si>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</si>
  <si>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</si>
  <si>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</si>
  <si>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</si>
  <si>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</si>
  <si>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</si>
  <si>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</si>
  <si>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</si>
  <si>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</si>
  <si>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</si>
  <si>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</si>
  <si>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</si>
  <si>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</si>
  <si>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</si>
  <si>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</si>
  <si>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</si>
  <si>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</si>
  <si>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</si>
  <si>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</si>
  <si>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</si>
  <si>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</si>
  <si>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</si>
  <si>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</si>
  <si>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</si>
  <si>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</si>
  <si>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</si>
  <si>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</si>
  <si>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</si>
  <si>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</si>
  <si>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</si>
  <si>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</si>
  <si>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</si>
  <si>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</si>
  <si>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</si>
  <si>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</si>
  <si>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</si>
  <si>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</si>
  <si>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</si>
  <si>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</si>
  <si>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</si>
  <si>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</si>
  <si>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</si>
  <si>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</si>
  <si>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</si>
  <si>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</si>
  <si>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</si>
  <si>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</si>
  <si>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</si>
  <si>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</si>
  <si>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</si>
  <si>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</si>
  <si>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</si>
  <si>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</si>
  <si>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</si>
  <si>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</si>
  <si>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</si>
  <si>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</si>
  <si>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</si>
  <si>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</si>
  <si>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</si>
  <si>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</si>
  <si>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</si>
  <si>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</si>
  <si>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</si>
  <si>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</si>
  <si>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</si>
  <si>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</si>
  <si>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</si>
  <si>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</si>
  <si>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</si>
  <si>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</si>
  <si>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</si>
  <si>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</si>
  <si>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</si>
  <si>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</si>
  <si>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</si>
  <si>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</si>
  <si>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</si>
  <si>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</si>
  <si>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</si>
  <si>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</si>
  <si>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</si>
  <si>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</si>
  <si>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</si>
  <si>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</si>
  <si>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</si>
  <si>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</si>
  <si>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</si>
  <si>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</si>
  <si>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</si>
  <si>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</si>
  <si>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</si>
  <si>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</si>
  <si>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</si>
  <si>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</si>
  <si>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</si>
  <si>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</si>
  <si>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</si>
  <si>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</si>
  <si>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</si>
  <si>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</si>
  <si>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</si>
  <si>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</si>
  <si>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</si>
  <si>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</si>
  <si>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</si>
  <si>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</si>
  <si>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</si>
  <si>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</si>
  <si>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</si>
  <si>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</si>
  <si>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</si>
  <si>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</si>
  <si>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</si>
  <si>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</si>
  <si>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</si>
  <si>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</si>
  <si>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</si>
  <si>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</si>
  <si>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</si>
  <si>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</si>
  <si>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</si>
  <si>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</si>
  <si>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</si>
  <si>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</si>
  <si>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</si>
  <si>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</si>
  <si>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</si>
  <si>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</si>
  <si>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</si>
  <si>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</si>
  <si>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</si>
  <si>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</si>
  <si>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</si>
  <si>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</si>
  <si>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</si>
  <si>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</si>
  <si>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</si>
  <si>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</si>
  <si>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</si>
  <si>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</si>
  <si>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</si>
  <si>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</si>
  <si>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</si>
  <si>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</si>
  <si>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</si>
  <si>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</si>
  <si>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</si>
  <si>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</si>
  <si>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</si>
  <si>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</si>
  <si>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</si>
  <si>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</si>
  <si>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</si>
  <si>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</si>
  <si>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</si>
  <si>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</si>
  <si>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</si>
  <si>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</si>
  <si>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</si>
  <si>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</si>
  <si>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</si>
  <si>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</si>
  <si>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</si>
  <si>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</si>
  <si>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</si>
  <si>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</si>
  <si>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</si>
  <si>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</si>
  <si>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</si>
  <si>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</si>
  <si>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</si>
  <si>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</si>
  <si>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</si>
  <si>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</si>
  <si>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</si>
  <si>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</si>
  <si>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</si>
  <si>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</si>
  <si>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</si>
  <si>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</si>
  <si>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</si>
  <si>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</si>
  <si>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</si>
  <si>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</si>
  <si>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</si>
  <si>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</si>
  <si>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</si>
  <si>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</si>
  <si>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</si>
  <si>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</si>
  <si>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</si>
  <si>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</si>
  <si>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</si>
  <si>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</si>
  <si>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</si>
  <si>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</si>
  <si>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</si>
  <si>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</si>
  <si>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</si>
  <si>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</si>
  <si>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</si>
  <si>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</si>
  <si>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</si>
  <si>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</si>
  <si>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</si>
  <si>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</si>
  <si>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</si>
  <si>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</si>
  <si>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</si>
  <si>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</si>
  <si>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</si>
  <si>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</si>
  <si>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</si>
  <si>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</si>
  <si>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</si>
  <si>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</si>
  <si>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</si>
  <si>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</si>
  <si>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</si>
  <si>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</si>
  <si>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</si>
  <si>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</si>
  <si>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</si>
  <si>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</si>
  <si>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</si>
  <si>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</si>
  <si>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</si>
  <si>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</si>
  <si>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</si>
  <si>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</si>
  <si>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</si>
  <si>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</si>
  <si>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</si>
  <si>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</si>
  <si>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</si>
  <si>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</si>
  <si>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</si>
  <si>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</si>
  <si>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</si>
  <si>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</si>
  <si>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</si>
  <si>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</si>
  <si>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</si>
  <si>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</si>
  <si>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</si>
  <si>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</si>
  <si>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</si>
  <si>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</si>
  <si>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</si>
  <si>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</si>
  <si>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</si>
  <si>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</si>
  <si>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</si>
  <si>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</si>
  <si>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</si>
  <si>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</si>
  <si>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</si>
  <si>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</si>
  <si>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</si>
  <si>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</si>
  <si>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</si>
  <si>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</si>
  <si>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</si>
  <si>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</si>
  <si>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</si>
  <si>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</si>
  <si>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</si>
  <si>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</si>
  <si>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</si>
  <si>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</si>
  <si>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</si>
  <si>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</si>
  <si>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</si>
  <si>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</si>
  <si>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</si>
  <si>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</si>
  <si>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</si>
  <si>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</si>
  <si>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</si>
  <si>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</si>
  <si>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</si>
  <si>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</si>
  <si>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</si>
  <si>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</si>
  <si>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</si>
  <si>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</si>
  <si>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</si>
  <si>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</si>
  <si>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</si>
  <si>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</si>
  <si>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</si>
  <si>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</si>
  <si>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</si>
  <si>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</si>
  <si>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</si>
  <si>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</si>
  <si>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</si>
  <si>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</si>
  <si>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</si>
  <si>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</si>
  <si>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</si>
  <si>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</si>
  <si>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</si>
  <si>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</si>
  <si>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</si>
  <si>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</si>
  <si>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</si>
  <si>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</si>
  <si>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</si>
  <si>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</si>
  <si>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</si>
  <si>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</si>
  <si>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</si>
  <si>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</si>
  <si>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</si>
  <si>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</si>
  <si>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</si>
  <si>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</si>
  <si>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</si>
  <si>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</si>
  <si>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</si>
  <si>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</si>
  <si>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</si>
  <si>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</si>
  <si>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</si>
  <si>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</si>
  <si>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</si>
  <si>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</si>
  <si>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</si>
  <si>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</si>
  <si>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</si>
  <si>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</si>
  <si>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</si>
  <si>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</si>
  <si>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</si>
  <si>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</si>
  <si>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</si>
  <si>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</si>
  <si>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</si>
  <si>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</si>
  <si>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</si>
  <si>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</si>
  <si>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</si>
  <si>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</si>
  <si>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</si>
  <si>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</si>
  <si>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</si>
  <si>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</si>
  <si>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</si>
  <si>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</si>
  <si>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</si>
  <si>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</si>
  <si>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</si>
  <si>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</si>
  <si>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</si>
  <si>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</si>
  <si>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</si>
  <si>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</si>
  <si>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</si>
  <si>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</si>
  <si>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</si>
  <si>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</si>
  <si>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</si>
  <si>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</si>
  <si>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</si>
  <si>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</si>
  <si>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</si>
  <si>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</si>
  <si>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</si>
  <si>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</si>
  <si>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</si>
  <si>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</si>
  <si>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</si>
  <si>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</si>
  <si>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</si>
  <si>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</si>
  <si>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</si>
  <si>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</si>
  <si>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</si>
  <si>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</si>
  <si>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</si>
  <si>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</si>
  <si>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</si>
  <si>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</si>
  <si>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</si>
  <si>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</si>
  <si>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</si>
  <si>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</si>
  <si>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</si>
  <si>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</si>
  <si>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</si>
  <si>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</si>
  <si>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</si>
  <si>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</si>
  <si>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</si>
  <si>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</si>
  <si>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</si>
  <si>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</si>
  <si>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</si>
  <si>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</si>
  <si>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</si>
  <si>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</si>
  <si>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</si>
  <si>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</si>
  <si>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</si>
  <si>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</si>
  <si>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</si>
  <si>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</si>
  <si>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</si>
  <si>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</si>
  <si>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</si>
  <si>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</si>
  <si>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</si>
  <si>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</si>
  <si>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</si>
  <si>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</si>
  <si>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</si>
  <si>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</si>
  <si>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</si>
  <si>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</si>
  <si>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</si>
  <si>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</si>
  <si>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</si>
  <si>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</si>
  <si>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</si>
  <si>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</si>
  <si>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</si>
  <si>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</si>
  <si>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</si>
  <si>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</si>
  <si>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</si>
  <si>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</si>
  <si>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</si>
  <si>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</si>
  <si>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</si>
  <si>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</si>
  <si>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</si>
  <si>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</si>
  <si>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</si>
  <si>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</si>
  <si>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</si>
  <si>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</si>
  <si>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</si>
  <si>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</si>
  <si>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</si>
  <si>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</si>
  <si>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</si>
  <si>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</si>
  <si>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</si>
  <si>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</si>
  <si>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</si>
  <si>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</si>
  <si>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</si>
  <si>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</si>
  <si>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</si>
  <si>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</si>
  <si>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</si>
  <si>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</si>
  <si>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</si>
  <si>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</si>
  <si>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</si>
  <si>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</si>
  <si>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</si>
  <si>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</si>
  <si>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</si>
  <si>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</si>
  <si>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</si>
  <si>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</si>
  <si>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</si>
  <si>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</si>
  <si>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</si>
  <si>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</si>
  <si>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</si>
  <si>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</si>
  <si>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</si>
  <si>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</si>
  <si>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</si>
  <si>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</si>
  <si>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</si>
  <si>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</si>
  <si>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</si>
  <si>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</si>
  <si>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</si>
  <si>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</si>
  <si>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</si>
  <si>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</si>
  <si>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</si>
  <si>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</si>
  <si>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</si>
  <si>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</si>
  <si>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</si>
  <si>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</si>
  <si>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</si>
  <si>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</si>
  <si>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</si>
  <si>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</si>
  <si>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</si>
  <si>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</si>
  <si>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</si>
  <si>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</si>
  <si>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</si>
  <si>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</si>
  <si>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</si>
  <si>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</si>
  <si>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</si>
  <si>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</si>
  <si>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</si>
  <si>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</si>
  <si>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</si>
  <si>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</si>
  <si>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</si>
  <si>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</si>
  <si>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</si>
  <si>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</si>
  <si>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</si>
  <si>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</si>
  <si>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</si>
  <si>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</si>
  <si>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</si>
  <si>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</si>
  <si>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</si>
  <si>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</si>
  <si>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</si>
  <si>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</si>
  <si>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</si>
  <si>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</si>
  <si>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</si>
  <si>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</si>
  <si>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</si>
  <si>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</si>
  <si>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</si>
  <si>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</si>
  <si>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</si>
  <si>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</si>
  <si>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</si>
  <si>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</si>
  <si>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</si>
  <si>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</si>
  <si>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</si>
  <si>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</si>
  <si>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</si>
  <si>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</si>
  <si>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</si>
  <si>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</si>
  <si>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</si>
  <si>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</si>
  <si>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</si>
  <si>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</si>
  <si>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</si>
  <si>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</si>
  <si>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</si>
  <si>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</si>
  <si>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</si>
  <si>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</si>
  <si>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</si>
  <si>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</si>
  <si>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</si>
  <si>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</si>
  <si>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</si>
  <si>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</si>
  <si>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</si>
  <si>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</si>
  <si>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</si>
  <si>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</si>
  <si>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</si>
  <si>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</si>
  <si>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</si>
  <si>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</si>
  <si>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</si>
  <si>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</si>
  <si>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</si>
  <si>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</si>
  <si>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</si>
  <si>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</si>
  <si>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</si>
  <si>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</si>
  <si>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</si>
  <si>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</si>
  <si>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</si>
  <si>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</si>
  <si>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</si>
  <si>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</si>
  <si>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</si>
  <si>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</si>
  <si>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</si>
  <si>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</si>
  <si>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</si>
  <si>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</si>
  <si>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</si>
  <si>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</si>
  <si>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</si>
  <si>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</si>
  <si>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</si>
  <si>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</si>
  <si>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</si>
  <si>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</si>
  <si>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</si>
  <si>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</si>
  <si>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</si>
  <si>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</si>
  <si>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</si>
  <si>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</si>
  <si>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</si>
  <si>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</si>
  <si>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</si>
  <si>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</si>
  <si>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</si>
  <si>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</si>
  <si>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</si>
  <si>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</si>
  <si>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</si>
  <si>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</si>
  <si>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</si>
  <si>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</si>
  <si>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</si>
  <si>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</si>
  <si>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</si>
  <si>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</si>
  <si>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</si>
  <si>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</si>
  <si>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</si>
  <si>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</si>
  <si>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</si>
  <si>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</si>
  <si>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</si>
  <si>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</si>
  <si>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</si>
  <si>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</si>
  <si>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</si>
  <si>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</si>
  <si>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</si>
  <si>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</si>
  <si>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</si>
  <si>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</si>
  <si>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</si>
  <si>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</si>
  <si>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</si>
  <si>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</si>
  <si>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</si>
  <si>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</si>
  <si>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</si>
  <si>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</si>
  <si>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</si>
  <si>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</si>
  <si>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</si>
  <si>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</si>
  <si>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</si>
  <si>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</si>
  <si>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</si>
  <si>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</si>
  <si>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</si>
  <si>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</si>
  <si>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</si>
  <si>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</si>
  <si>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</si>
  <si>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</si>
  <si>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</si>
  <si>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</si>
  <si>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</si>
  <si>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</si>
  <si>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</si>
  <si>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</si>
  <si>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</si>
  <si>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</si>
  <si>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</si>
  <si>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</si>
  <si>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</si>
  <si>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</si>
  <si>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</si>
  <si>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</si>
  <si>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</si>
  <si>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</si>
  <si>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</si>
  <si>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</si>
  <si>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</si>
  <si>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</si>
  <si>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</si>
  <si>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</si>
  <si>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</si>
  <si>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</si>
  <si>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</si>
  <si>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</si>
  <si>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</si>
  <si>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</si>
  <si>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</si>
  <si>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</si>
  <si>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</si>
  <si>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</si>
  <si>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</si>
  <si>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</si>
  <si>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</si>
  <si>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</si>
  <si>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</si>
  <si>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</si>
  <si>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</si>
  <si>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</si>
  <si>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</si>
  <si>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</si>
  <si>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</si>
  <si>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</si>
  <si>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</si>
  <si>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</si>
  <si>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</si>
  <si>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</si>
  <si>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</si>
  <si>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</si>
  <si>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</si>
  <si>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</si>
  <si>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</si>
  <si>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</si>
  <si>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</si>
  <si>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</si>
  <si>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</si>
  <si>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</si>
  <si>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</si>
  <si>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</si>
  <si>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</si>
  <si>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</si>
  <si>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</si>
  <si>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</si>
  <si>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</si>
  <si>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</si>
  <si>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</si>
  <si>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</si>
  <si>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</si>
  <si>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</si>
  <si>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</si>
  <si>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</si>
  <si>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</si>
  <si>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</si>
  <si>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</si>
  <si>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</si>
  <si>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</si>
  <si>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</si>
  <si>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</si>
  <si>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</si>
  <si>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</si>
  <si>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</si>
  <si>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</si>
  <si>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</si>
  <si>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</si>
  <si>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</si>
  <si>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</si>
  <si>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</si>
  <si>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</si>
  <si>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</si>
  <si>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</si>
  <si>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</si>
  <si>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</si>
  <si>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</si>
  <si>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</si>
  <si>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</si>
  <si>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</si>
  <si>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</si>
  <si>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</si>
  <si>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</si>
  <si>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</si>
  <si>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</si>
  <si>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</si>
  <si>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</si>
  <si>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</si>
  <si>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</si>
  <si>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</si>
  <si>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</si>
  <si>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</si>
  <si>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</si>
  <si>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</si>
  <si>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</si>
  <si>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</si>
  <si>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</si>
  <si>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</si>
  <si>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</si>
  <si>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</si>
  <si>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</si>
  <si>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</si>
  <si>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</si>
  <si>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</si>
  <si>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</si>
  <si>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</si>
  <si>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</si>
  <si>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</si>
  <si>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</si>
  <si>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</si>
  <si>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</si>
  <si>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</si>
  <si>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</si>
  <si>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</si>
  <si>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</si>
  <si>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</si>
  <si>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</si>
  <si>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</si>
  <si>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</si>
  <si>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</si>
  <si>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</si>
  <si>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</si>
  <si>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</si>
  <si>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</si>
  <si>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</si>
  <si>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</si>
  <si>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</si>
  <si>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</si>
  <si>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</si>
  <si>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</si>
  <si>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</si>
  <si>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</si>
  <si>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</si>
  <si>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</si>
  <si>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</si>
  <si>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</si>
  <si>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</si>
  <si>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</si>
  <si>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</si>
  <si>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</si>
  <si>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</si>
  <si>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</si>
  <si>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</si>
  <si>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</si>
  <si>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</si>
  <si>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</si>
  <si>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</si>
  <si>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</si>
  <si>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</si>
  <si>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</si>
  <si>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</si>
  <si>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</si>
  <si>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</si>
  <si>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</si>
  <si>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</si>
  <si>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</si>
  <si>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</si>
  <si>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</si>
  <si>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</si>
  <si>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</si>
  <si>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</si>
  <si>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</si>
  <si>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</si>
  <si>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</si>
  <si>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</si>
  <si>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</si>
  <si>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</si>
  <si>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</si>
  <si>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</si>
  <si>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</si>
  <si>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</si>
  <si>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</si>
  <si>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</si>
  <si>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</si>
  <si>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</si>
  <si>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</si>
  <si>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</si>
  <si>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</si>
  <si>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</si>
  <si>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</si>
  <si>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</si>
  <si>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</si>
  <si>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</si>
  <si>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</si>
  <si>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</si>
  <si>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</si>
  <si>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</si>
  <si>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</si>
  <si>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</si>
  <si>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</si>
  <si>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</si>
  <si>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</si>
  <si>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</si>
  <si>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</si>
  <si>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</si>
  <si>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</si>
  <si>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</si>
  <si>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</si>
  <si>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</si>
  <si>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</si>
  <si>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</si>
  <si>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</si>
  <si>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</si>
  <si>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</si>
  <si>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</si>
  <si>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</si>
  <si>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</si>
  <si>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</si>
  <si>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</si>
  <si>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</si>
  <si>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</si>
  <si>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</si>
  <si>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</si>
  <si>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</si>
  <si>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</si>
  <si>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</si>
  <si>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</si>
  <si>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</si>
  <si>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</si>
  <si>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</si>
  <si>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</si>
  <si>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</si>
  <si>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</si>
  <si>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</si>
  <si>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</si>
  <si>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</si>
  <si>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</si>
  <si>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</si>
  <si>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</si>
  <si>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</si>
  <si>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</si>
  <si>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</si>
  <si>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</si>
  <si>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</si>
  <si>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</si>
  <si>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</si>
  <si>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</si>
  <si>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</si>
  <si>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</si>
  <si>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</si>
  <si>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</si>
  <si>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</si>
  <si>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</si>
  <si>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</si>
  <si>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</si>
  <si>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</si>
  <si>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</si>
  <si>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</si>
  <si>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</si>
  <si>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</si>
  <si>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</si>
  <si>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</si>
  <si>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</si>
  <si>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</si>
  <si>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</si>
  <si>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</si>
  <si>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</si>
  <si>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</si>
  <si>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</si>
  <si>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</si>
  <si>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</si>
  <si>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</si>
  <si>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</si>
  <si>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</si>
  <si>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</si>
  <si>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</si>
  <si>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</si>
  <si>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</si>
  <si>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</si>
  <si>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</si>
  <si>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</si>
  <si>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</si>
  <si>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</si>
  <si>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</si>
  <si>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</si>
  <si>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</si>
  <si>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</si>
  <si>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</si>
  <si>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</si>
  <si>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</si>
  <si>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</si>
  <si>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</si>
  <si>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</si>
  <si>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</si>
  <si>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</si>
  <si>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</si>
  <si>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</si>
  <si>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</si>
  <si>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</si>
  <si>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</si>
  <si>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</si>
  <si>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</si>
  <si>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</si>
  <si>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</si>
  <si>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</si>
  <si>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</si>
  <si>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</si>
  <si>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</si>
  <si>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</si>
  <si>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</si>
  <si>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</si>
  <si>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</si>
  <si>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</si>
  <si>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</si>
  <si>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</si>
  <si>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</si>
  <si>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</si>
  <si>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</si>
  <si>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</si>
  <si>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</si>
  <si>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</si>
  <si>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</si>
  <si>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</si>
  <si>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</si>
  <si>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</si>
  <si>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</si>
  <si>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</si>
  <si>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</si>
  <si>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</si>
  <si>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</si>
  <si>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</si>
  <si>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</si>
  <si>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</si>
  <si>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</si>
  <si>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</si>
  <si>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</si>
  <si>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</si>
  <si>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</si>
  <si>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</si>
  <si>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</si>
  <si>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</si>
  <si>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</si>
  <si>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</si>
  <si>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</si>
  <si>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</si>
  <si>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</si>
  <si>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</si>
  <si>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</si>
  <si>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</si>
  <si>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</si>
  <si>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</si>
  <si>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</si>
  <si>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</si>
  <si>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</si>
  <si>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</si>
  <si>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</si>
  <si>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</si>
  <si>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</si>
  <si>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</si>
  <si>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</si>
  <si>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</si>
  <si>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</si>
  <si>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</si>
  <si>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</si>
  <si>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</si>
  <si>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</si>
  <si>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</si>
  <si>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</si>
  <si>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</si>
  <si>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</si>
  <si>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</si>
  <si>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</si>
  <si>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</si>
  <si>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</si>
  <si>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</si>
  <si>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</si>
  <si>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</si>
  <si>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</si>
  <si>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</si>
  <si>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</si>
  <si>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</si>
  <si>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</si>
  <si>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</si>
  <si>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</si>
  <si>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</si>
  <si>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</si>
  <si>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</si>
  <si>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</si>
  <si>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</si>
  <si>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</si>
  <si>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</si>
  <si>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</si>
  <si>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</si>
  <si>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</si>
  <si>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</si>
  <si>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</si>
  <si>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</si>
  <si>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</si>
  <si>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</si>
  <si>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</si>
  <si>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</si>
  <si>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</si>
  <si>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</si>
  <si>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</si>
  <si>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</si>
  <si>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</si>
  <si>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</si>
  <si>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</si>
  <si>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</si>
  <si>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</si>
  <si>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</si>
  <si>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</si>
  <si>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</si>
  <si>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</si>
  <si>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</si>
  <si>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</si>
  <si>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</si>
  <si>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</si>
  <si>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</si>
  <si>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</si>
  <si>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</si>
  <si>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</si>
  <si>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</si>
  <si>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</si>
  <si>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</si>
  <si>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</si>
  <si>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</si>
  <si>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</si>
  <si>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</si>
  <si>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</si>
  <si>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</si>
  <si>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</si>
  <si>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</si>
  <si>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</si>
  <si>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</si>
  <si>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</si>
  <si>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</si>
  <si>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</si>
  <si>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</si>
  <si>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</si>
  <si>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</si>
  <si>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</si>
  <si>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</si>
  <si>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</si>
  <si>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</si>
  <si>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</si>
  <si>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</si>
  <si>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</si>
  <si>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</si>
  <si>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</si>
  <si>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</si>
  <si>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</si>
  <si>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</si>
  <si>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</si>
  <si>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</si>
  <si>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</si>
  <si>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</si>
  <si>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</si>
  <si>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</si>
  <si>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</si>
  <si>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</si>
  <si>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</si>
  <si>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</si>
  <si>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</si>
  <si>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</si>
  <si>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</si>
  <si>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</si>
  <si>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</si>
  <si>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</si>
  <si>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</si>
  <si>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</si>
  <si>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</si>
  <si>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</si>
  <si>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</si>
  <si>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</si>
  <si>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</si>
  <si>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</si>
  <si>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</si>
  <si>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</si>
  <si>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</si>
  <si>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</si>
  <si>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</si>
  <si>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</si>
  <si>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</si>
  <si>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</si>
  <si>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</si>
  <si>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</si>
  <si>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</si>
  <si>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</si>
  <si>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</si>
  <si>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</si>
  <si>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</si>
  <si>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</si>
  <si>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</si>
  <si>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</si>
  <si>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</si>
  <si>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</si>
  <si>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</si>
  <si>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</si>
  <si>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</si>
  <si>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</si>
  <si>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</si>
  <si>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</si>
  <si>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</si>
  <si>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</si>
  <si>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</si>
  <si>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</si>
  <si>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</si>
  <si>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</si>
  <si>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</si>
  <si>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</si>
  <si>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</si>
  <si>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</si>
  <si>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</si>
  <si>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</si>
  <si>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</si>
  <si>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</si>
  <si>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</si>
  <si>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</si>
  <si>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</si>
  <si>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</si>
  <si>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</si>
  <si>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</si>
  <si>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</si>
  <si>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</si>
  <si>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</si>
  <si>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</si>
  <si>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</si>
  <si>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</si>
  <si>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</si>
  <si>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</si>
  <si>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</si>
  <si>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</si>
  <si>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</si>
  <si>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</si>
  <si>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</si>
  <si>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</si>
  <si>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</si>
  <si>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</si>
  <si>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</si>
  <si>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</si>
  <si>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</si>
  <si>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</si>
  <si>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</si>
  <si>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</si>
  <si>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</si>
  <si>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</si>
  <si>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</si>
  <si>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</si>
  <si>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</si>
  <si>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</si>
  <si>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</si>
  <si>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</si>
  <si>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</si>
  <si>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</si>
  <si>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</si>
  <si>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</si>
  <si>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</si>
  <si>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</si>
  <si>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</si>
  <si>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</si>
  <si>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</si>
  <si>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</si>
  <si>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</si>
  <si>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</si>
  <si>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</si>
  <si>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</si>
  <si>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</si>
  <si>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</si>
  <si>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</si>
  <si>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</si>
  <si>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</si>
  <si>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</si>
  <si>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</si>
  <si>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</si>
  <si>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</si>
  <si>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</si>
  <si>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</si>
  <si>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</si>
  <si>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</si>
  <si>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</si>
  <si>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</si>
  <si>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</si>
  <si>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</si>
  <si>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</si>
  <si>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</si>
  <si>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</si>
  <si>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</si>
  <si>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</si>
  <si>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</si>
  <si>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</si>
  <si>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</si>
  <si>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</si>
  <si>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</si>
  <si>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</si>
  <si>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</si>
  <si>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</si>
  <si>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</si>
  <si>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</si>
  <si>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</si>
  <si>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</si>
  <si>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</si>
  <si>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</si>
  <si>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</si>
  <si>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</si>
  <si>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</si>
  <si>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</si>
  <si>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</si>
  <si>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</si>
  <si>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</si>
  <si>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</si>
  <si>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</si>
  <si>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</si>
  <si>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</si>
  <si>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</si>
  <si>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</si>
  <si>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</si>
  <si>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</si>
  <si>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</si>
  <si>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</si>
  <si>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</si>
  <si>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</si>
  <si>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</si>
  <si>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</si>
  <si>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</si>
  <si>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</si>
  <si>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</si>
  <si>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</si>
  <si>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</si>
  <si>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</si>
  <si>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</si>
  <si>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</si>
  <si>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</si>
  <si>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</si>
  <si>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</si>
  <si>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</si>
  <si>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</si>
  <si>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</si>
  <si>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</si>
  <si>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</si>
  <si>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</si>
  <si>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</si>
  <si>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</si>
  <si>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</si>
  <si>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</si>
  <si>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</si>
  <si>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</si>
  <si>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</si>
  <si>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</si>
  <si>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</si>
  <si>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</si>
  <si>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</si>
  <si>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</si>
  <si>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</si>
  <si>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</si>
  <si>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</si>
  <si>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</si>
  <si>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</si>
  <si>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</si>
  <si>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</si>
  <si>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</si>
  <si>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</si>
  <si>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</si>
  <si>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</si>
  <si>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</si>
  <si>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</si>
  <si>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</si>
  <si>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</si>
  <si>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</si>
  <si>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</si>
  <si>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</si>
  <si>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</si>
  <si>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</si>
  <si>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</si>
  <si>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</si>
  <si>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</si>
  <si>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</si>
  <si>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</si>
  <si>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</si>
  <si>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</si>
  <si>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</si>
  <si>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</si>
  <si>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</si>
  <si>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</si>
  <si>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</si>
  <si>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</si>
  <si>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</si>
  <si>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</si>
  <si>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</si>
  <si>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</si>
  <si>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</si>
  <si>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</si>
  <si>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</si>
  <si>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</si>
  <si>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</si>
  <si>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</si>
  <si>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</si>
  <si>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</si>
  <si>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</si>
  <si>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</si>
  <si>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</si>
  <si>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</si>
  <si>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</si>
  <si>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</si>
  <si>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</si>
  <si>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</si>
  <si>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</si>
  <si>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</si>
  <si>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</si>
  <si>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</si>
  <si>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</si>
  <si>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</si>
  <si>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</si>
  <si>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</si>
  <si>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</si>
  <si>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</si>
  <si>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</si>
  <si>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</si>
  <si>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</si>
  <si>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</si>
  <si>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</si>
  <si>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</si>
  <si>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</si>
  <si>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</si>
  <si>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</si>
  <si>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</si>
  <si>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</si>
  <si>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</si>
  <si>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</si>
  <si>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</si>
  <si>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</si>
  <si>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</si>
  <si>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</si>
  <si>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</si>
  <si>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</si>
  <si>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</si>
  <si>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</si>
  <si>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</si>
  <si>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</si>
  <si>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</si>
  <si>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</si>
  <si>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</si>
  <si>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</si>
  <si>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</si>
  <si>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</si>
  <si>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</si>
  <si>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</si>
  <si>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</si>
  <si>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</si>
  <si>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</si>
  <si>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</si>
  <si>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</si>
  <si>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</si>
  <si>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</si>
  <si>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</si>
  <si>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</si>
  <si>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</si>
  <si>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</si>
  <si>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</si>
  <si>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</si>
  <si>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</si>
  <si>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</si>
  <si>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</si>
  <si>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</si>
  <si>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</si>
  <si>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</si>
  <si>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</si>
  <si>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</si>
  <si>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</si>
  <si>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</si>
  <si>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</si>
  <si>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</si>
  <si>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</si>
  <si>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</si>
  <si>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</si>
  <si>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</si>
  <si>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</si>
  <si>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</si>
  <si>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</si>
  <si>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</si>
  <si>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</si>
  <si>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</si>
  <si>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</si>
  <si>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</si>
  <si>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</si>
  <si>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</si>
  <si>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</si>
  <si>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</si>
  <si>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</si>
  <si>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</si>
  <si>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</si>
  <si>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</si>
  <si>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</si>
  <si>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</si>
  <si>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</si>
  <si>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</si>
  <si>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</si>
  <si>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</si>
  <si>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</si>
  <si>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</si>
  <si>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</si>
  <si>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</si>
  <si>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</si>
  <si>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</si>
  <si>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</si>
  <si>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</si>
  <si>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</si>
  <si>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</si>
  <si>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</si>
  <si>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</si>
  <si>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</si>
  <si>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</si>
  <si>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</si>
  <si>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</si>
  <si>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</si>
  <si>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</si>
  <si>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</si>
  <si>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</si>
  <si>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</si>
  <si>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</si>
  <si>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</si>
  <si>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</si>
  <si>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</si>
  <si>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</si>
  <si>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</si>
  <si>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</si>
  <si>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</si>
  <si>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</si>
  <si>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</si>
  <si>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</si>
  <si>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</si>
  <si>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</si>
  <si>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</si>
  <si>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</si>
  <si>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</si>
  <si>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</si>
  <si>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</si>
  <si>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</si>
  <si>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</si>
  <si>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</si>
  <si>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</si>
  <si>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</si>
  <si>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</si>
  <si>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</si>
  <si>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</si>
  <si>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</si>
  <si>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</si>
  <si>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</si>
  <si>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</si>
  <si>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</si>
  <si>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</si>
  <si>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</si>
  <si>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</si>
  <si>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</si>
  <si>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</si>
  <si>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</si>
  <si>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</si>
  <si>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</si>
  <si>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</si>
  <si>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</si>
  <si>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</si>
  <si>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</si>
  <si>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</si>
  <si>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</si>
  <si>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</si>
  <si>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</si>
  <si>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</si>
  <si>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</si>
  <si>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</si>
  <si>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</si>
  <si>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</si>
  <si>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</si>
  <si>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</si>
  <si>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</si>
  <si>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</si>
  <si>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</si>
  <si>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</si>
  <si>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</si>
  <si>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</si>
  <si>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</si>
  <si>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</si>
  <si>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</si>
  <si>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</si>
  <si>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</si>
  <si>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</si>
  <si>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</si>
  <si>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</si>
  <si>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</si>
  <si>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</si>
  <si>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</si>
  <si>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</si>
  <si>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</si>
  <si>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</si>
  <si>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</si>
  <si>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</si>
  <si>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</si>
  <si>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</si>
  <si>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</si>
  <si>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</si>
  <si>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</si>
  <si>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</si>
  <si>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</si>
  <si>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</si>
  <si>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</si>
  <si>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</si>
  <si>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</si>
  <si>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</si>
  <si>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</si>
  <si>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</si>
  <si>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</si>
  <si>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</si>
  <si>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</si>
  <si>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</si>
  <si>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</si>
  <si>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</si>
  <si>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</si>
  <si>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</si>
  <si>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</si>
  <si>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</si>
  <si>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</si>
  <si>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</si>
  <si>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</si>
  <si>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</si>
  <si>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</si>
  <si>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</si>
  <si>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</si>
  <si>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</si>
  <si>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</si>
  <si>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</si>
  <si>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</si>
  <si>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</si>
  <si>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</si>
  <si>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</si>
  <si>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</si>
  <si>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</si>
  <si>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</si>
  <si>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</si>
  <si>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</si>
  <si>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</si>
  <si>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</si>
  <si>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</si>
  <si>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</si>
  <si>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</si>
  <si>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</si>
  <si>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</si>
  <si>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</si>
  <si>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</si>
  <si>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</si>
  <si>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</si>
  <si>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</si>
  <si>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</si>
  <si>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</si>
  <si>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</si>
  <si>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</si>
  <si>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</si>
  <si>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</si>
  <si>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</si>
  <si>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</si>
  <si>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</si>
  <si>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</si>
  <si>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</si>
  <si>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</si>
  <si>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</si>
  <si>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</si>
  <si>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</si>
  <si>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</si>
  <si>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</si>
  <si>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</si>
  <si>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</si>
  <si>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</si>
  <si>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</si>
  <si>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</si>
  <si>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</si>
  <si>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</si>
  <si>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</si>
  <si>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</si>
  <si>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</si>
  <si>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</si>
  <si>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</si>
  <si>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</si>
  <si>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</si>
  <si>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</si>
  <si>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</si>
  <si>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</si>
  <si>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</si>
  <si>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</si>
  <si>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</si>
  <si>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</si>
  <si>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</si>
  <si>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</si>
  <si>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</si>
  <si>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</si>
  <si>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</si>
  <si>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</si>
  <si>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</si>
  <si>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</si>
  <si>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</si>
  <si>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</si>
  <si>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</si>
  <si>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</si>
  <si>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</si>
  <si>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</si>
  <si>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</si>
  <si>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</si>
  <si>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</si>
  <si>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</si>
  <si>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</si>
  <si>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</si>
  <si>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</si>
  <si>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</si>
  <si>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</si>
  <si>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</si>
  <si>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</si>
  <si>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</si>
  <si>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</si>
  <si>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</si>
  <si>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</si>
  <si>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</si>
  <si>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</si>
  <si>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</si>
  <si>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</si>
  <si>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</si>
  <si>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</si>
  <si>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</si>
  <si>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</si>
  <si>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</si>
  <si>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</si>
  <si>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</si>
  <si>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</si>
  <si>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</si>
  <si>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</si>
  <si>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</si>
  <si>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</si>
  <si>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</si>
  <si>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</si>
  <si>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</si>
  <si>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</si>
  <si>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</si>
  <si>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</si>
  <si>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</si>
  <si>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</si>
  <si>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</si>
  <si>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</si>
  <si>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</si>
  <si>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</si>
  <si>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</si>
  <si>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</si>
  <si>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</si>
  <si>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</si>
  <si>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</si>
  <si>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</si>
  <si>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</si>
  <si>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</si>
  <si>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</si>
  <si>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</si>
  <si>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</si>
  <si>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</si>
  <si>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</si>
  <si>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</si>
  <si>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</si>
  <si>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</si>
  <si>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</si>
  <si>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</si>
  <si>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</si>
  <si>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</si>
  <si>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</si>
  <si>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</si>
  <si>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</si>
  <si>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</si>
  <si>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</si>
  <si>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</si>
  <si>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</si>
  <si>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</si>
  <si>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</si>
  <si>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</si>
  <si>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</si>
  <si>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</si>
  <si>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</si>
  <si>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</si>
  <si>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</si>
  <si>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</si>
  <si>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</si>
  <si>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</si>
  <si>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</si>
  <si>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</si>
  <si>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</si>
  <si>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</si>
  <si>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</si>
  <si>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</si>
  <si>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</si>
  <si>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</si>
  <si>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</si>
  <si>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</si>
  <si>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</si>
  <si>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</si>
  <si>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</si>
  <si>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</si>
  <si>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</si>
  <si>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</si>
  <si>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</si>
  <si>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</si>
  <si>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</si>
  <si>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</si>
  <si>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</si>
  <si>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</si>
  <si>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</si>
  <si>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</si>
  <si>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</si>
  <si>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</si>
  <si>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</si>
  <si>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</si>
  <si>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</si>
  <si>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</si>
  <si>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</si>
  <si>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</si>
  <si>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</si>
  <si>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</si>
  <si>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</si>
  <si>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</si>
  <si>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</si>
  <si>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</si>
  <si>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</si>
  <si>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</si>
  <si>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</si>
  <si>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</si>
  <si>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</si>
  <si>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</si>
  <si>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</si>
  <si>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</si>
  <si>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</si>
  <si>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</si>
  <si>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</si>
  <si>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</si>
  <si>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</si>
  <si>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</si>
  <si>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</si>
  <si>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</si>
  <si>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</si>
  <si>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</si>
  <si>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</si>
  <si>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</si>
  <si>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</si>
  <si>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</si>
  <si>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</si>
  <si>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</si>
  <si>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</si>
  <si>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</si>
  <si>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</si>
  <si>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</si>
  <si>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</si>
  <si>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</si>
  <si>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</si>
  <si>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</si>
  <si>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</si>
  <si>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</si>
  <si>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</si>
  <si>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</si>
  <si>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</si>
  <si>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</si>
  <si>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</si>
  <si>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</si>
  <si>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</si>
  <si>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</si>
  <si>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</si>
  <si>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</si>
  <si>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</si>
  <si>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</si>
  <si>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</si>
  <si>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</si>
  <si>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</si>
  <si>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</si>
  <si>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</si>
  <si>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</si>
  <si>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</si>
  <si>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</si>
  <si>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</si>
  <si>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</si>
  <si>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</si>
  <si>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</si>
  <si>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</si>
  <si>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</si>
  <si>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</si>
  <si>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</si>
  <si>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</si>
  <si>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</si>
  <si>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</si>
  <si>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</si>
  <si>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</si>
  <si>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</si>
  <si>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</si>
  <si>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</si>
  <si>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</si>
  <si>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</si>
  <si>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</si>
  <si>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</si>
  <si>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</si>
  <si>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</si>
  <si>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</si>
  <si>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</si>
  <si>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</si>
  <si>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</si>
  <si>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</si>
  <si>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</si>
  <si>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</si>
  <si>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</si>
  <si>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</si>
  <si>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</si>
  <si>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</si>
  <si>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</si>
  <si>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</si>
  <si>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</si>
  <si>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</si>
  <si>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</si>
  <si>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</si>
  <si>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</si>
  <si>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</si>
  <si>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</si>
  <si>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</si>
  <si>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</si>
  <si>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</si>
  <si>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</si>
  <si>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</si>
  <si>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</si>
  <si>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</si>
  <si>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</si>
  <si>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</si>
  <si>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</si>
  <si>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</si>
  <si>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</si>
  <si>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</si>
  <si>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</si>
  <si>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</si>
  <si>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</si>
  <si>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</si>
  <si>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</si>
  <si>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</si>
  <si>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</si>
  <si>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</si>
  <si>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</si>
  <si>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</si>
  <si>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</si>
  <si>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</si>
  <si>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</si>
  <si>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</si>
  <si>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</si>
  <si>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</si>
  <si>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</si>
  <si>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</si>
  <si>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</si>
  <si>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</si>
  <si>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</si>
  <si>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</si>
  <si>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</si>
  <si>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</si>
  <si>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</si>
  <si>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</si>
  <si>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</si>
  <si>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</si>
  <si>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</si>
  <si>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</si>
  <si>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</si>
  <si>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</si>
  <si>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</si>
  <si>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</si>
  <si>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</si>
  <si>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</si>
  <si>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</si>
  <si>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</si>
  <si>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</si>
  <si>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</si>
  <si>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</si>
  <si>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</si>
  <si>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</si>
  <si>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</si>
  <si>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</si>
  <si>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</si>
  <si>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</si>
  <si>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</si>
  <si>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</si>
  <si>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</si>
  <si>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</si>
  <si>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</si>
  <si>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</si>
  <si>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</si>
  <si>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</si>
  <si>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</si>
  <si>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</si>
  <si>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</si>
  <si>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</si>
  <si>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</si>
  <si>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</si>
  <si>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</si>
  <si>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</si>
  <si>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</si>
  <si>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</si>
  <si>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</si>
  <si>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</si>
  <si>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</si>
  <si>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</si>
  <si>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</si>
  <si>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</si>
  <si>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</si>
  <si>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</si>
  <si>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</si>
  <si>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</si>
  <si>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</si>
  <si>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</si>
  <si>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</si>
  <si>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</si>
  <si>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</si>
  <si>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</si>
  <si>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</si>
  <si>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</si>
  <si>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</si>
  <si>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</si>
  <si>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</si>
  <si>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</si>
  <si>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</si>
  <si>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</si>
  <si>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</si>
  <si>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</si>
  <si>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</si>
  <si>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</si>
  <si>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</si>
  <si>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</si>
  <si>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</si>
  <si>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</si>
  <si>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</si>
  <si>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</si>
  <si>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</si>
  <si>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</si>
  <si>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</si>
  <si>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</si>
  <si>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</si>
  <si>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</si>
  <si>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</si>
  <si>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</si>
  <si>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</si>
  <si>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</si>
  <si>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</si>
  <si>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</si>
  <si>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</si>
  <si>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</si>
  <si>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</si>
  <si>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</si>
  <si>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</si>
  <si>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</si>
  <si>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</si>
  <si>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</si>
  <si>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</si>
  <si>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</si>
  <si>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</si>
  <si>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</si>
  <si>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</si>
  <si>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</si>
  <si>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</si>
  <si>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</si>
  <si>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</si>
  <si>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</si>
  <si>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</si>
  <si>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</si>
  <si>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</si>
  <si>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</si>
  <si>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</si>
  <si>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</si>
  <si>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</si>
  <si>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</si>
  <si>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</si>
  <si>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</si>
  <si>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</si>
  <si>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</si>
  <si>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</si>
  <si>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</si>
  <si>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</si>
  <si>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</si>
  <si>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</si>
  <si>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</si>
  <si>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</si>
  <si>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</si>
  <si>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</si>
  <si>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</si>
  <si>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</si>
  <si>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</si>
  <si>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</si>
  <si>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</si>
  <si>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</si>
  <si>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</si>
  <si>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</si>
  <si>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</si>
  <si>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</si>
  <si>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</si>
  <si>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</si>
  <si>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</si>
  <si>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</si>
  <si>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</si>
  <si>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</si>
  <si>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</si>
  <si>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</si>
  <si>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</si>
  <si>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</si>
  <si>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</si>
  <si>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</si>
  <si>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</si>
  <si>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</si>
  <si>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</si>
  <si>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</si>
  <si>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</si>
  <si>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</si>
  <si>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</si>
  <si>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</si>
  <si>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</si>
  <si>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</si>
  <si>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</si>
  <si>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</si>
  <si>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</si>
  <si>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</si>
  <si>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</si>
  <si>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</si>
  <si>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</si>
  <si>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</si>
  <si>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</si>
  <si>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</si>
  <si>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</si>
  <si>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</si>
  <si>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</si>
  <si>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</si>
  <si>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</si>
  <si>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</si>
  <si>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</si>
  <si>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</si>
  <si>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</si>
  <si>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</si>
  <si>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</si>
  <si>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</si>
  <si>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</si>
  <si>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</si>
  <si>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</si>
  <si>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</si>
  <si>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</si>
  <si>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</si>
  <si>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</si>
  <si>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</si>
  <si>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</si>
  <si>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</si>
  <si>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</si>
  <si>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</si>
  <si>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</si>
  <si>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</si>
  <si>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</si>
  <si>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</si>
  <si>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</si>
  <si>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</si>
  <si>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</si>
  <si>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</si>
  <si>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</si>
  <si>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</si>
  <si>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</si>
  <si>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</si>
  <si>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</si>
  <si>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</si>
  <si>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</si>
  <si>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</si>
  <si>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</si>
  <si>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</si>
  <si>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</si>
  <si>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</si>
  <si>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</si>
  <si>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</si>
  <si>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</si>
  <si>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</si>
  <si>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</si>
  <si>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</si>
  <si>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</si>
  <si>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</si>
  <si>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</si>
  <si>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</si>
  <si>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</si>
  <si>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</si>
  <si>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</si>
  <si>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</si>
  <si>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</si>
  <si>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</si>
  <si>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</si>
  <si>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</si>
  <si>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</si>
  <si>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</si>
  <si>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</si>
  <si>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</si>
  <si>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</si>
  <si>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</si>
  <si>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</si>
  <si>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</si>
  <si>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</si>
  <si>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</si>
  <si>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</si>
  <si>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</si>
  <si>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</si>
  <si>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</si>
  <si>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</si>
  <si>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</si>
  <si>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</si>
  <si>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</si>
  <si>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</si>
  <si>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</si>
  <si>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</si>
  <si>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</si>
  <si>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</si>
  <si>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</si>
  <si>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</si>
  <si>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</si>
  <si>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</si>
  <si>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</si>
  <si>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</si>
  <si>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</si>
  <si>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</si>
  <si>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</si>
  <si>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</si>
  <si>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</si>
  <si>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</si>
  <si>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</si>
  <si>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</si>
  <si>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</si>
  <si>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</si>
  <si>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</si>
  <si>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</si>
  <si>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</si>
  <si>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</si>
  <si>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</si>
  <si>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</si>
  <si>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</si>
  <si>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</si>
  <si>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</si>
  <si>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</si>
  <si>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</si>
  <si>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</si>
  <si>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</si>
  <si>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</si>
  <si>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</si>
  <si>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</si>
  <si>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</si>
  <si>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</si>
  <si>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</si>
  <si>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</si>
  <si>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</si>
  <si>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</si>
  <si>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</si>
  <si>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</si>
  <si>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</si>
  <si>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</si>
  <si>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</si>
  <si>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</si>
  <si>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</si>
  <si>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</si>
  <si>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</si>
  <si>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</si>
  <si>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</si>
  <si>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</si>
  <si>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</si>
  <si>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</si>
  <si>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</si>
  <si>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</si>
  <si>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</si>
  <si>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</si>
  <si>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</si>
  <si>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</si>
  <si>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</si>
  <si>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</si>
  <si>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</si>
  <si>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</si>
  <si>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</si>
  <si>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</si>
  <si>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</si>
  <si>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</si>
  <si>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</si>
  <si>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</si>
  <si>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</si>
  <si>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</si>
  <si>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</si>
  <si>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</si>
  <si>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</si>
  <si>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</si>
  <si>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</si>
  <si>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</si>
  <si>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</si>
  <si>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</si>
  <si>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</si>
  <si>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</si>
  <si>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</si>
  <si>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</si>
  <si>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</si>
  <si>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</si>
  <si>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</si>
  <si>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</si>
  <si>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</si>
  <si>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</si>
  <si>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</si>
  <si>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</si>
  <si>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</si>
  <si>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</si>
  <si>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</si>
  <si>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</si>
  <si>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</si>
  <si>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</si>
  <si>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</si>
  <si>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</si>
  <si>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</si>
  <si>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</si>
  <si>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</si>
  <si>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</si>
  <si>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</si>
  <si>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</si>
  <si>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</si>
  <si>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</si>
  <si>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</si>
  <si>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</si>
  <si>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</si>
  <si>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</si>
  <si>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</si>
  <si>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</si>
  <si>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</si>
  <si>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</si>
  <si>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</si>
  <si>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</si>
  <si>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</si>
  <si>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</si>
  <si>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</si>
  <si>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</si>
  <si>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</si>
  <si>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</si>
  <si>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</si>
  <si>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</si>
  <si>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</si>
  <si>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</si>
  <si>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</si>
  <si>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</si>
  <si>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</si>
  <si>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</si>
  <si>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</si>
  <si>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</si>
  <si>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</si>
  <si>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</si>
  <si>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</si>
  <si>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</si>
  <si>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</si>
  <si>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</si>
  <si>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</si>
  <si>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</si>
  <si>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</si>
  <si>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</si>
  <si>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</si>
  <si>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</si>
  <si>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</si>
  <si>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</si>
  <si>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</si>
  <si>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</si>
  <si>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</si>
  <si>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</si>
  <si>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</si>
  <si>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</si>
  <si>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</si>
  <si>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</si>
  <si>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</si>
  <si>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</si>
  <si>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</si>
  <si>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</si>
  <si>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</si>
  <si>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</si>
  <si>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</si>
  <si>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</si>
  <si>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</si>
  <si>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</si>
  <si>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</si>
  <si>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</si>
  <si>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</si>
  <si>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</si>
  <si>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</si>
  <si>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</si>
  <si>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</si>
  <si>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</si>
  <si>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</si>
  <si>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</si>
  <si>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</si>
  <si>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</si>
  <si>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</si>
  <si>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</si>
  <si>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</si>
  <si>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</si>
  <si>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</si>
  <si>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</si>
  <si>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</si>
  <si>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</si>
  <si>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</si>
  <si>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</si>
  <si>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</si>
  <si>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</si>
  <si>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</si>
  <si>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</si>
  <si>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</si>
  <si>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</si>
  <si>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</si>
  <si>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</si>
  <si>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</si>
  <si>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</si>
  <si>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</si>
  <si>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</si>
  <si>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</si>
  <si>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</si>
  <si>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</si>
  <si>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</si>
  <si>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</si>
  <si>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</si>
  <si>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</si>
  <si>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</si>
  <si>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</si>
  <si>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</si>
  <si>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</si>
  <si>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</si>
  <si>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</si>
  <si>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</si>
  <si>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</si>
  <si>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</si>
  <si>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</si>
  <si>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</si>
  <si>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</si>
  <si>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</si>
  <si>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</si>
  <si>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</si>
  <si>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</si>
  <si>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</si>
  <si>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</si>
  <si>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</si>
  <si>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</si>
  <si>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</si>
  <si>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</si>
  <si>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</si>
  <si>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</si>
  <si>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</si>
  <si>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</si>
  <si>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</si>
  <si>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</si>
  <si>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</si>
  <si>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</si>
  <si>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</si>
  <si>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</si>
  <si>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</si>
  <si>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</si>
  <si>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</si>
  <si>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</si>
  <si>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</si>
  <si>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</si>
  <si>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</si>
  <si>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</si>
  <si>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</si>
  <si>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</si>
  <si>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</si>
  <si>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</si>
  <si>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</si>
  <si>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</si>
  <si>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</si>
  <si>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</si>
  <si>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</si>
  <si>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</si>
  <si>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</si>
  <si>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</si>
  <si>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</si>
  <si>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</si>
  <si>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</si>
  <si>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</si>
  <si>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</si>
  <si>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</si>
  <si>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</si>
  <si>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</si>
  <si>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</si>
  <si>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</si>
  <si>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</si>
  <si>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</si>
  <si>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</si>
  <si>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</si>
  <si>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</si>
  <si>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</si>
  <si>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</si>
  <si>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</si>
  <si>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</si>
  <si>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</si>
  <si>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</si>
  <si>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</si>
  <si>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</si>
  <si>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</si>
  <si>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</si>
  <si>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</si>
  <si>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</si>
  <si>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</si>
  <si>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</si>
  <si>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</si>
  <si>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</si>
  <si>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</si>
  <si>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</si>
  <si>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</si>
  <si>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</si>
  <si>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</si>
  <si>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</si>
  <si>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</si>
  <si>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</si>
  <si>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</si>
  <si>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</si>
  <si>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</si>
  <si>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</si>
  <si>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</si>
  <si>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</si>
  <si>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</si>
  <si>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</si>
  <si>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</si>
  <si>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</si>
  <si>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</si>
  <si>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</si>
  <si>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</si>
  <si>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</si>
  <si>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</si>
  <si>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</si>
  <si>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</si>
  <si>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</si>
  <si>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</si>
  <si>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</si>
  <si>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</si>
  <si>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</si>
  <si>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</si>
  <si>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</si>
  <si>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</si>
  <si>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</si>
  <si>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</si>
  <si>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</si>
  <si>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</si>
  <si>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</si>
  <si>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</si>
  <si>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</si>
  <si>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</si>
  <si>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</si>
  <si>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</si>
  <si>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</si>
  <si>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</si>
  <si>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</si>
  <si>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</si>
  <si>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</si>
  <si>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</si>
  <si>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</si>
  <si>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</si>
  <si>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</si>
  <si>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</si>
  <si>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</si>
  <si>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</si>
  <si>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</si>
  <si>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</si>
  <si>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</si>
  <si>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</si>
  <si>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</si>
  <si>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</si>
  <si>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</si>
  <si>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</si>
  <si>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</si>
  <si>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</si>
  <si>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</si>
  <si>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</si>
  <si>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</si>
  <si>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</si>
  <si>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</si>
  <si>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</si>
  <si>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</si>
  <si>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</si>
  <si>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</si>
  <si>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</si>
  <si>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</si>
  <si>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</si>
  <si>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</si>
  <si>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</si>
  <si>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</si>
  <si>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</si>
  <si>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</si>
  <si>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</si>
  <si>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</si>
  <si>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</si>
  <si>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</si>
  <si>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</si>
  <si>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</si>
  <si>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</si>
  <si>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</si>
  <si>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</si>
  <si>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</si>
  <si>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</si>
  <si>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</si>
  <si>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</si>
  <si>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</si>
  <si>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</si>
  <si>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</si>
  <si>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</si>
  <si>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</si>
  <si>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</si>
  <si>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</si>
  <si>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</si>
  <si>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</si>
  <si>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</si>
  <si>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</si>
  <si>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</si>
  <si>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</si>
  <si>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</si>
  <si>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</si>
  <si>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</si>
  <si>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</si>
  <si>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</si>
  <si>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</si>
  <si>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</si>
  <si>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</si>
  <si>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</si>
  <si>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</si>
  <si>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</si>
  <si>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</si>
  <si>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</si>
  <si>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</si>
  <si>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</si>
  <si>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</si>
  <si>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</si>
  <si>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</si>
  <si>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</si>
  <si>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</si>
  <si>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</si>
  <si>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</si>
  <si>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</si>
  <si>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</si>
  <si>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</si>
  <si>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</si>
  <si>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</si>
  <si>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</si>
  <si>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</si>
  <si>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</si>
  <si>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</si>
  <si>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</si>
  <si>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</si>
  <si>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</si>
  <si>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</si>
  <si>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</si>
  <si>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</si>
  <si>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</si>
  <si>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</si>
  <si>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</si>
  <si>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</si>
  <si>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</si>
  <si>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</si>
  <si>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</si>
  <si>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</si>
  <si>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</si>
  <si>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</si>
  <si>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</si>
  <si>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</si>
  <si>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</si>
  <si>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</si>
  <si>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</si>
  <si>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</si>
  <si>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</si>
  <si>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</si>
  <si>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</si>
  <si>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</si>
  <si>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</si>
  <si>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</si>
  <si>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</si>
  <si>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</si>
  <si>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</si>
  <si>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</si>
  <si>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</si>
  <si>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</si>
  <si>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</si>
  <si>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</si>
  <si>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</si>
  <si>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</si>
  <si>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</si>
  <si>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</si>
  <si>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</si>
  <si>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</si>
  <si>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</si>
  <si>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</si>
  <si>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</si>
  <si>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</si>
  <si>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</si>
  <si>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</si>
  <si>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</si>
  <si>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</si>
  <si>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</si>
  <si>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</si>
  <si>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</si>
  <si>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</si>
  <si>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</si>
  <si>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</si>
  <si>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</si>
  <si>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</si>
  <si>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</si>
  <si>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</si>
  <si>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</si>
  <si>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</si>
  <si>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</si>
  <si>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</si>
  <si>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</si>
  <si>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</si>
  <si>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</si>
  <si>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</si>
  <si>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</si>
  <si>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</si>
  <si>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</si>
  <si>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</si>
  <si>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</si>
  <si>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</si>
  <si>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</si>
  <si>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</si>
  <si>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</si>
  <si>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</si>
  <si>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</si>
  <si>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</si>
  <si>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</si>
  <si>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</si>
  <si>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</si>
  <si>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</si>
  <si>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</si>
  <si>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</si>
  <si>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</si>
  <si>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</si>
  <si>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</si>
  <si>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</si>
  <si>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</si>
  <si>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</si>
  <si>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</si>
  <si>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</si>
  <si>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</si>
  <si>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</si>
  <si>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</si>
  <si>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</si>
  <si>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</si>
  <si>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</si>
  <si>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</si>
  <si>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</si>
  <si>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</si>
  <si>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</si>
  <si>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</si>
  <si>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</si>
  <si>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</si>
  <si>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</si>
  <si>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</si>
  <si>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</si>
  <si>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</si>
  <si>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</si>
  <si>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</si>
  <si>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</si>
  <si>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</si>
  <si>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</si>
  <si>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</si>
  <si>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</si>
  <si>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</si>
  <si>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</si>
  <si>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</si>
  <si>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</si>
  <si>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</si>
  <si>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</si>
  <si>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</si>
  <si>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</si>
  <si>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</si>
  <si>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</si>
  <si>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</si>
  <si>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</si>
  <si>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</si>
  <si>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</si>
  <si>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</si>
  <si>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</si>
  <si>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</si>
  <si>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</si>
  <si>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</si>
  <si>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</si>
  <si>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</si>
  <si>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</si>
  <si>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</si>
  <si>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</si>
  <si>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</si>
  <si>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</si>
  <si>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</si>
  <si>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</si>
  <si>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</si>
  <si>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</si>
  <si>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</si>
  <si>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</si>
  <si>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</si>
  <si>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</si>
  <si>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</si>
  <si>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</si>
  <si>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</si>
  <si>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</si>
  <si>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</si>
  <si>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</si>
  <si>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</si>
  <si>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</si>
  <si>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</si>
  <si>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</si>
  <si>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</si>
  <si>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</si>
  <si>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</si>
  <si>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</si>
  <si>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</si>
  <si>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</si>
  <si>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</si>
  <si>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</si>
  <si>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</si>
  <si>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</si>
  <si>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</si>
  <si>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</si>
  <si>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</si>
  <si>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</si>
  <si>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</si>
  <si>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</si>
  <si>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</si>
  <si>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</si>
  <si>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</si>
  <si>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</si>
  <si>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</si>
  <si>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</si>
  <si>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</si>
  <si>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</si>
  <si>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</si>
  <si>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</si>
  <si>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</si>
  <si>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</si>
  <si>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</si>
  <si>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</si>
  <si>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</si>
  <si>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</si>
  <si>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</si>
  <si>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</si>
  <si>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</si>
  <si>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</si>
  <si>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</si>
  <si>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</si>
  <si>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</si>
  <si>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</si>
  <si>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</si>
  <si>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</si>
  <si>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</si>
  <si>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</si>
  <si>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</si>
  <si>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</si>
  <si>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</si>
  <si>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</si>
  <si>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</si>
  <si>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</si>
  <si>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</si>
  <si>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</si>
  <si>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</si>
  <si>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</si>
  <si>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</si>
  <si>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</si>
  <si>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</si>
  <si>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</si>
  <si>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</si>
  <si>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</si>
  <si>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</si>
  <si>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</si>
  <si>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</si>
  <si>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</si>
  <si>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</si>
  <si>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</si>
  <si>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</si>
  <si>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</si>
  <si>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</si>
  <si>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</si>
  <si>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</si>
  <si>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</si>
  <si>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</si>
  <si>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</si>
  <si>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</si>
  <si>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</si>
  <si>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</si>
  <si>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</si>
  <si>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</si>
  <si>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</si>
  <si>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</si>
  <si>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</si>
  <si>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</si>
  <si>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</si>
  <si>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</si>
  <si>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</si>
  <si>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</si>
  <si>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</si>
  <si>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</si>
  <si>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</si>
  <si>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</si>
  <si>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</si>
  <si>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</si>
  <si>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</si>
  <si>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</si>
  <si>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</si>
  <si>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</si>
  <si>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</si>
  <si>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</si>
  <si>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</si>
  <si>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</si>
  <si>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</si>
  <si>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</si>
  <si>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</si>
  <si>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</si>
  <si>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</si>
  <si>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</si>
  <si>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</si>
  <si>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</si>
  <si>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</si>
  <si>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</si>
  <si>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</si>
  <si>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</si>
  <si>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</si>
  <si>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</si>
  <si>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</si>
  <si>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</si>
  <si>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</si>
  <si>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</si>
  <si>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</si>
  <si>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</si>
  <si>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</si>
  <si>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</si>
  <si>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</si>
  <si>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</si>
  <si>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</si>
  <si>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</si>
  <si>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</si>
  <si>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</si>
  <si>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</si>
  <si>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</si>
  <si>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</si>
  <si>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</si>
  <si>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</si>
  <si>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</si>
  <si>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</si>
  <si>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</si>
  <si>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</si>
  <si>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</si>
  <si>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</si>
  <si>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</si>
  <si>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</si>
  <si>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</si>
  <si>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</si>
  <si>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</si>
  <si>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</si>
  <si>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</si>
  <si>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</si>
  <si>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</si>
  <si>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</si>
  <si>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</si>
  <si>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</si>
  <si>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</si>
  <si>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</si>
  <si>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</si>
  <si>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</si>
  <si>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</si>
  <si>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</si>
  <si>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</si>
  <si>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</si>
  <si>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</si>
  <si>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</si>
  <si>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</si>
  <si>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</si>
  <si>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</si>
  <si>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</si>
  <si>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</si>
  <si>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</si>
  <si>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</si>
  <si>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</si>
  <si>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</si>
  <si>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</si>
  <si>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</si>
  <si>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</si>
  <si>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</si>
  <si>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</si>
  <si>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</si>
  <si>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</si>
  <si>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</si>
  <si>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</si>
  <si>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</si>
  <si>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</si>
  <si>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</si>
  <si>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</si>
  <si>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</si>
  <si>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</si>
  <si>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</si>
  <si>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</si>
  <si>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</si>
  <si>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</si>
  <si>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</si>
  <si>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</si>
  <si>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</si>
  <si>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</si>
  <si>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</si>
  <si>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</si>
  <si>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</si>
  <si>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</si>
  <si>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</si>
  <si>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</si>
  <si>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</si>
  <si>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</si>
  <si>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</si>
  <si>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</si>
  <si>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</si>
  <si>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</si>
  <si>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</si>
  <si>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</si>
  <si>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</si>
  <si>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</si>
  <si>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</si>
  <si>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</si>
  <si>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</si>
  <si>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</si>
  <si>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</si>
  <si>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</si>
  <si>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</si>
  <si>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</si>
  <si>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</si>
  <si>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</si>
  <si>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</si>
  <si>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</si>
  <si>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</si>
  <si>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</si>
  <si>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</si>
  <si>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</si>
  <si>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</si>
  <si>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</si>
  <si>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</si>
  <si>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</si>
  <si>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</si>
  <si>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</si>
  <si>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</si>
  <si>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</si>
  <si>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</si>
  <si>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</si>
  <si>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</si>
  <si>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</si>
  <si>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</si>
  <si>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</si>
  <si>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</si>
  <si>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</si>
  <si>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</si>
  <si>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</si>
  <si>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</si>
  <si>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</si>
  <si>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</si>
  <si>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</si>
  <si>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</si>
  <si>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</si>
  <si>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</si>
  <si>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</si>
  <si>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</si>
  <si>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</si>
  <si>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</si>
  <si>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</si>
  <si>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</si>
  <si>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</si>
  <si>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</si>
  <si>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</si>
  <si>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</si>
  <si>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</si>
  <si>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</si>
  <si>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</si>
  <si>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</si>
  <si>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</si>
  <si>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</si>
  <si>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</si>
  <si>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</si>
  <si>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</si>
  <si>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</si>
  <si>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</si>
  <si>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</si>
  <si>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</si>
  <si>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</si>
  <si>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</si>
  <si>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</si>
  <si>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</si>
  <si>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</si>
  <si>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</si>
  <si>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</si>
  <si>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</si>
  <si>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</si>
  <si>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</si>
  <si>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</si>
  <si>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</si>
  <si>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</si>
  <si>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</si>
  <si>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</si>
  <si>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</si>
  <si>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</si>
  <si>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</si>
  <si>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</si>
  <si>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</si>
  <si>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</si>
  <si>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</si>
  <si>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</si>
  <si>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</si>
  <si>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</si>
  <si>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</si>
  <si>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</si>
  <si>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</si>
  <si>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</si>
  <si>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</si>
  <si>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</si>
  <si>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</si>
  <si>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</si>
  <si>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</si>
  <si>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</si>
  <si>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</si>
  <si>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</si>
  <si>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</si>
  <si>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</si>
  <si>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</si>
  <si>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</si>
  <si>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</si>
  <si>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</si>
  <si>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</si>
  <si>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</si>
  <si>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</si>
  <si>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</si>
  <si>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</si>
  <si>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</si>
  <si>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</si>
  <si>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</si>
  <si>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</si>
  <si>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</si>
  <si>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</si>
  <si>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</si>
  <si>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</si>
  <si>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</si>
  <si>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</si>
  <si>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</si>
  <si>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</si>
  <si>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</si>
  <si>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</si>
  <si>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</si>
  <si>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</si>
  <si>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</si>
  <si>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</si>
  <si>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</si>
  <si>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</si>
  <si>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</si>
  <si>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</si>
  <si>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</si>
  <si>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</si>
  <si>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</si>
  <si>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</si>
  <si>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</si>
  <si>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</si>
  <si>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</si>
  <si>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</si>
  <si>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</si>
  <si>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</si>
  <si>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</si>
  <si>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</si>
  <si>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</si>
  <si>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</si>
  <si>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</si>
  <si>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</si>
  <si>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</si>
  <si>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</si>
  <si>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</si>
  <si>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</si>
  <si>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</si>
  <si>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</si>
  <si>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</si>
  <si>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</si>
  <si>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</si>
  <si>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</si>
  <si>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</si>
  <si>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</si>
  <si>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</si>
  <si>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</si>
  <si>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</si>
  <si>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</si>
  <si>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</si>
  <si>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</si>
  <si>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</si>
  <si>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</si>
  <si>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</si>
  <si>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</si>
  <si>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</si>
  <si>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</si>
  <si>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</si>
  <si>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</si>
  <si>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</si>
  <si>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</si>
  <si>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</si>
  <si>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</si>
  <si>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</si>
  <si>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</si>
  <si>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</si>
  <si>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</si>
  <si>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</si>
  <si>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</si>
  <si>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</si>
  <si>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</si>
  <si>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</si>
  <si>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</si>
  <si>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</si>
  <si>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</si>
  <si>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</si>
  <si>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</si>
  <si>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</si>
  <si>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</si>
  <si>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</si>
  <si>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</si>
  <si>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</si>
  <si>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</si>
  <si>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</si>
  <si>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</si>
  <si>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</si>
  <si>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</si>
  <si>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</si>
  <si>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</si>
  <si>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</si>
  <si>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</si>
  <si>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</si>
  <si>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</si>
  <si>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</si>
  <si>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</si>
  <si>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</si>
  <si>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</si>
  <si>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</si>
  <si>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</si>
  <si>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</si>
  <si>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</si>
  <si>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</si>
  <si>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</si>
  <si>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</si>
  <si>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</si>
  <si>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</si>
  <si>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</si>
  <si>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</si>
  <si>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</si>
  <si>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</si>
  <si>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</si>
  <si>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</si>
  <si>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</si>
  <si>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</si>
  <si>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</si>
  <si>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</si>
  <si>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</si>
  <si>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</si>
  <si>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</si>
  <si>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</si>
  <si>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</si>
  <si>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</si>
  <si>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</si>
  <si>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</si>
  <si>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</si>
  <si>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</si>
  <si>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</si>
  <si>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</si>
  <si>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</si>
  <si>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</si>
  <si>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</si>
  <si>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</si>
  <si>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</si>
  <si>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</si>
  <si>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</si>
  <si>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</si>
  <si>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</si>
  <si>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</si>
  <si>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</si>
  <si>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</si>
  <si>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</si>
  <si>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</si>
  <si>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</si>
  <si>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</si>
  <si>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</si>
  <si>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</si>
  <si>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</si>
  <si>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</si>
  <si>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</si>
  <si>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</si>
  <si>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</si>
  <si>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</si>
  <si>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</si>
  <si>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</si>
  <si>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</si>
  <si>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</si>
  <si>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</si>
  <si>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</si>
  <si>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</si>
  <si>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</si>
  <si>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</si>
  <si>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</si>
  <si>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</si>
  <si>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</si>
  <si>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</si>
  <si>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</si>
  <si>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</si>
  <si>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</si>
  <si>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</si>
  <si>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</si>
  <si>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</si>
  <si>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</si>
  <si>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</si>
  <si>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</si>
  <si>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</si>
  <si>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</si>
  <si>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</si>
  <si>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</si>
  <si>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</si>
  <si>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</si>
  <si>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</si>
  <si>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</si>
  <si>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</si>
  <si>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</si>
  <si>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</si>
  <si>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</si>
  <si>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</si>
  <si>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</si>
  <si>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</si>
  <si>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</si>
  <si>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</si>
  <si>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</si>
  <si>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</si>
  <si>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</si>
  <si>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</si>
  <si>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</si>
  <si>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</si>
  <si>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</si>
  <si>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</si>
  <si>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</si>
  <si>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</si>
  <si>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</si>
  <si>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</si>
  <si>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</si>
  <si>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</si>
  <si>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</si>
  <si>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</si>
  <si>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</si>
  <si>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</si>
  <si>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</si>
  <si>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</si>
  <si>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</si>
  <si>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</si>
  <si>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</si>
  <si>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</si>
  <si>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</si>
  <si>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</si>
  <si>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</si>
  <si>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</si>
  <si>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</si>
  <si>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</si>
  <si>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</si>
  <si>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</si>
  <si>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</si>
  <si>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</si>
  <si>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</si>
  <si>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</si>
  <si>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</si>
  <si>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</si>
  <si>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</si>
  <si>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</si>
  <si>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</si>
  <si>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</si>
  <si>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</si>
  <si>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</si>
  <si>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</si>
  <si>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</si>
  <si>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</si>
  <si>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</si>
  <si>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</si>
  <si>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</si>
  <si>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</si>
  <si>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</si>
  <si>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</si>
  <si>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</si>
  <si>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</si>
  <si>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</si>
  <si>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</si>
  <si>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</si>
  <si>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</si>
  <si>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</si>
  <si>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</si>
  <si>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</si>
  <si>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</si>
  <si>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</si>
  <si>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</si>
  <si>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</si>
  <si>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</si>
  <si>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</si>
  <si>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</si>
  <si>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</si>
  <si>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</si>
  <si>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</si>
  <si>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</si>
  <si>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</si>
  <si>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</si>
  <si>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</si>
  <si>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</si>
  <si>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</si>
  <si>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</si>
  <si>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</si>
  <si>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</si>
  <si>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</si>
  <si>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</si>
  <si>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</si>
  <si>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</si>
  <si>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</si>
  <si>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</si>
  <si>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</si>
  <si>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</si>
  <si>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</si>
  <si>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</si>
  <si>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</si>
  <si>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</si>
  <si>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</si>
  <si>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</si>
  <si>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</si>
  <si>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</si>
  <si>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</si>
  <si>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</si>
  <si>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</si>
  <si>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</si>
  <si>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</si>
  <si>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</si>
  <si>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</si>
  <si>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</si>
  <si>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</si>
  <si>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</si>
  <si>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</si>
  <si>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</si>
  <si>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</si>
  <si>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</si>
  <si>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</si>
  <si>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</si>
  <si>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</si>
  <si>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</si>
  <si>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</si>
  <si>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</si>
  <si>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</si>
  <si>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</si>
  <si>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</si>
  <si>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</si>
  <si>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</si>
  <si>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</si>
  <si>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</si>
  <si>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</si>
  <si>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</si>
  <si>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</si>
  <si>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</si>
  <si>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</si>
  <si>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</si>
  <si>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</si>
  <si>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</si>
  <si>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</si>
  <si>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</si>
  <si>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</si>
  <si>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</si>
  <si>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</si>
  <si>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</si>
  <si>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</si>
  <si>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</si>
  <si>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</si>
  <si>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</si>
  <si>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</si>
  <si>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</si>
  <si>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</si>
  <si>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</si>
  <si>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</si>
  <si>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</si>
  <si>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</si>
  <si>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</si>
  <si>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</si>
  <si>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</si>
  <si>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</si>
  <si>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</si>
  <si>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</si>
  <si>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</si>
  <si>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</si>
  <si>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</si>
  <si>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</si>
  <si>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</si>
  <si>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</si>
  <si>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</si>
  <si>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</si>
  <si>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</si>
  <si>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</si>
  <si>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</si>
  <si>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</si>
  <si>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</si>
  <si>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</si>
  <si>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</si>
  <si>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</si>
  <si>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</si>
  <si>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</si>
  <si>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</si>
  <si>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</si>
  <si>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</si>
  <si>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</si>
  <si>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</si>
  <si>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</si>
  <si>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</si>
  <si>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</si>
  <si>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</si>
  <si>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</si>
  <si>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</si>
  <si>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</si>
  <si>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</si>
  <si>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</si>
  <si>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</si>
  <si>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</si>
  <si>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</si>
  <si>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</si>
  <si>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</si>
  <si>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</si>
  <si>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</si>
  <si>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</si>
  <si>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</si>
  <si>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</si>
  <si>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</si>
  <si>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</si>
  <si>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</si>
  <si>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</si>
  <si>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</si>
  <si>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</si>
  <si>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</si>
  <si>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</si>
  <si>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</si>
  <si>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</si>
  <si>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</si>
  <si>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</si>
  <si>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</si>
  <si>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</si>
  <si>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</si>
  <si>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</si>
  <si>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</si>
  <si>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</si>
  <si>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</si>
  <si>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</si>
  <si>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</si>
  <si>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</si>
  <si>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</si>
  <si>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</si>
  <si>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</si>
  <si>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</si>
  <si>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</si>
  <si>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</si>
  <si>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</si>
  <si>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</si>
  <si>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</si>
  <si>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</si>
  <si>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</si>
  <si>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</si>
  <si>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</si>
  <si>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</si>
  <si>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</si>
  <si>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</si>
  <si>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</si>
  <si>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</si>
  <si>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</si>
  <si>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</si>
  <si>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</si>
  <si>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</si>
  <si>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</si>
  <si>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</si>
  <si>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</si>
  <si>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</si>
  <si>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</si>
  <si>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</si>
  <si>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</si>
  <si>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</si>
  <si>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</si>
  <si>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</si>
  <si>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</si>
  <si>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</si>
  <si>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</si>
  <si>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</si>
  <si>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</si>
  <si>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</si>
  <si>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</si>
  <si>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</si>
  <si>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</si>
  <si>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</si>
  <si>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</si>
  <si>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</si>
  <si>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</si>
  <si>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</si>
  <si>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</si>
  <si>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</si>
  <si>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</si>
  <si>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</si>
  <si>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</si>
  <si>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</si>
  <si>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</si>
  <si>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</si>
  <si>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</si>
  <si>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</si>
  <si>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</si>
  <si>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</si>
  <si>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</si>
  <si>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</si>
  <si>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</si>
  <si>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</si>
  <si>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</si>
  <si>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</si>
  <si>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</si>
  <si>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</si>
  <si>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</si>
  <si>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</si>
  <si>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</si>
  <si>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</si>
  <si>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</si>
  <si>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</si>
  <si>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</si>
  <si>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</si>
  <si>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</si>
  <si>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</si>
  <si>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</si>
  <si>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</si>
  <si>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</si>
  <si>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</si>
  <si>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</si>
  <si>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</si>
  <si>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</si>
  <si>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</si>
  <si>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</si>
  <si>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</si>
  <si>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</si>
  <si>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</si>
  <si>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</si>
  <si>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</si>
  <si>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</si>
  <si>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</si>
  <si>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</si>
  <si>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</si>
  <si>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</si>
  <si>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</si>
  <si>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</si>
  <si>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</si>
  <si>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</si>
  <si>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</si>
  <si>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</si>
  <si>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</si>
  <si>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</si>
  <si>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</si>
  <si>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</si>
  <si>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</si>
  <si>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</si>
  <si>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</si>
  <si>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</si>
  <si>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</si>
  <si>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</si>
  <si>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</si>
  <si>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</si>
  <si>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</si>
  <si>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</si>
  <si>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</si>
  <si>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</si>
  <si>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</si>
  <si>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</si>
  <si>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</si>
  <si>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</si>
  <si>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</si>
  <si>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</si>
  <si>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</si>
  <si>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</si>
  <si>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</si>
  <si>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</si>
  <si>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</si>
  <si>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</si>
  <si>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</si>
  <si>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</si>
  <si>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</si>
  <si>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</si>
  <si>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</si>
  <si>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</si>
  <si>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</si>
  <si>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</si>
  <si>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</si>
  <si>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</si>
  <si>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</si>
  <si>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</si>
  <si>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</si>
  <si>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</si>
  <si>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</si>
  <si>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</si>
  <si>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</si>
  <si>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</si>
  <si>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</si>
  <si>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</si>
  <si>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</si>
  <si>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</si>
  <si>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</si>
  <si>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</si>
  <si>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</si>
  <si>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</si>
  <si>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</si>
  <si>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</si>
  <si>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</si>
  <si>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</si>
  <si>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</si>
  <si>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</si>
  <si>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</si>
  <si>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</si>
  <si>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</si>
  <si>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</si>
  <si>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</si>
  <si>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</si>
  <si>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</si>
  <si>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</si>
  <si>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</si>
  <si>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</si>
  <si>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</si>
  <si>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</si>
  <si>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</si>
  <si>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</si>
  <si>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</si>
  <si>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</si>
  <si>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</si>
  <si>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</si>
  <si>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</si>
  <si>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</si>
  <si>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</si>
  <si>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</si>
  <si>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</si>
  <si>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</si>
  <si>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</si>
  <si>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</si>
  <si>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</si>
  <si>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</si>
  <si>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</si>
  <si>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</si>
  <si>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</si>
  <si>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</si>
  <si>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</si>
  <si>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</si>
  <si>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</si>
  <si>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</si>
  <si>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</si>
  <si>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</si>
  <si>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</si>
  <si>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</si>
  <si>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</si>
  <si>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</si>
  <si>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</si>
  <si>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</si>
  <si>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</si>
  <si>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</si>
  <si>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</si>
  <si>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</si>
  <si>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</si>
  <si>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</si>
  <si>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</si>
  <si>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</si>
  <si>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</si>
  <si>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</si>
  <si>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</si>
  <si>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</si>
  <si>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</si>
  <si>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</si>
  <si>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</si>
  <si>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</si>
  <si>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</si>
  <si>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</si>
  <si>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</si>
  <si>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</si>
  <si>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</si>
  <si>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</si>
  <si>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</si>
  <si>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</si>
  <si>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</si>
  <si>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</si>
  <si>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</si>
  <si>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</si>
  <si>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</si>
  <si>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</si>
  <si>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</si>
  <si>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</si>
  <si>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</si>
  <si>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</si>
  <si>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</si>
  <si>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</si>
  <si>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</si>
  <si>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</si>
  <si>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</si>
  <si>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</si>
  <si>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</si>
  <si>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</si>
  <si>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</si>
  <si>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</si>
  <si>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</si>
  <si>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</si>
  <si>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</si>
  <si>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</si>
  <si>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</si>
  <si>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</si>
  <si>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</si>
  <si>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</si>
  <si>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</si>
  <si>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</si>
  <si>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</si>
  <si>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</si>
  <si>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</si>
  <si>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</si>
  <si>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</si>
  <si>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</si>
  <si>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</si>
  <si>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</si>
  <si>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</si>
  <si>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</si>
  <si>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</si>
  <si>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</si>
  <si>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</si>
  <si>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</si>
  <si>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</si>
  <si>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</si>
  <si>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</si>
  <si>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</si>
  <si>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</si>
  <si>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</si>
  <si>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</si>
  <si>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</si>
  <si>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</si>
  <si>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</si>
  <si>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</si>
  <si>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</si>
  <si>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</si>
  <si>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</si>
  <si>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</si>
  <si>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</si>
  <si>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</si>
  <si>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</si>
  <si>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</si>
  <si>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</si>
  <si>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</si>
  <si>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</si>
  <si>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</si>
  <si>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</si>
  <si>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</si>
  <si>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</si>
  <si>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</si>
  <si>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</si>
  <si>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</si>
  <si>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</si>
  <si>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</si>
  <si>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</si>
  <si>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</si>
  <si>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</si>
  <si>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</si>
  <si>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</si>
  <si>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</si>
  <si>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</si>
  <si>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</si>
  <si>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</si>
  <si>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</si>
  <si>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</si>
  <si>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</si>
  <si>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</si>
  <si>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</si>
  <si>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</si>
  <si>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</si>
  <si>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</si>
  <si>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</si>
  <si>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</si>
  <si>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</si>
  <si>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</si>
  <si>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</si>
  <si>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</si>
  <si>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</si>
  <si>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</si>
  <si>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</si>
  <si>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</si>
  <si>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</si>
  <si>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</si>
  <si>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</si>
  <si>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</si>
  <si>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</si>
  <si>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</si>
  <si>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</si>
  <si>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</si>
  <si>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</si>
  <si>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</si>
  <si>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</si>
  <si>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</si>
  <si>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</si>
  <si>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</si>
  <si>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</si>
  <si>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</si>
  <si>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</si>
  <si>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</si>
  <si>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</si>
  <si>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</si>
  <si>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</si>
  <si>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</si>
  <si>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</si>
  <si>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</si>
  <si>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</si>
  <si>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</si>
  <si>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</si>
  <si>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</si>
  <si>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</si>
  <si>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</si>
  <si>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</si>
  <si>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</si>
  <si>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</si>
  <si>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</si>
  <si>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</si>
  <si>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</si>
  <si>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</si>
  <si>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</si>
  <si>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</si>
  <si>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</si>
  <si>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</si>
  <si>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</si>
  <si>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</si>
  <si>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</si>
  <si>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</si>
  <si>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</si>
  <si>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</si>
  <si>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</si>
  <si>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</si>
  <si>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</si>
  <si>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</si>
  <si>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</si>
  <si>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</si>
  <si>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</si>
  <si>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</si>
  <si>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</si>
  <si>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</si>
  <si>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</si>
  <si>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</si>
  <si>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</si>
  <si>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</si>
  <si>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</si>
  <si>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</si>
  <si>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</si>
  <si>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</si>
  <si>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</si>
  <si>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</si>
  <si>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</si>
  <si>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</si>
  <si>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</si>
  <si>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</si>
  <si>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</si>
  <si>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</si>
  <si>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</si>
  <si>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</si>
  <si>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</si>
  <si>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</si>
  <si>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</si>
  <si>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</si>
  <si>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</si>
  <si>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</si>
  <si>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</si>
  <si>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</si>
  <si>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</si>
  <si>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</si>
  <si>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</si>
  <si>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</si>
  <si>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</si>
  <si>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</si>
  <si>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</si>
  <si>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</si>
  <si>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</si>
  <si>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</si>
  <si>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</si>
  <si>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</si>
  <si>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</si>
  <si>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</si>
  <si>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</si>
  <si>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</si>
  <si>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</si>
  <si>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</si>
  <si>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</si>
  <si>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</si>
  <si>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</si>
  <si>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</si>
  <si>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</si>
  <si>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</si>
  <si>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</si>
  <si>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</si>
  <si>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</si>
  <si>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</si>
  <si>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</si>
  <si>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</si>
  <si>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</si>
  <si>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</si>
  <si>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</si>
  <si>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</si>
  <si>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</si>
  <si>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</si>
  <si>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</si>
  <si>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</si>
  <si>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</si>
  <si>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</si>
  <si>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</si>
  <si>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</si>
  <si>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</si>
  <si>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</si>
  <si>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</si>
  <si>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</si>
  <si>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</si>
  <si>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</si>
  <si>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</si>
  <si>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</si>
  <si>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</si>
  <si>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</si>
  <si>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</si>
  <si>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</si>
  <si>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</si>
  <si>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</si>
  <si>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</si>
  <si>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</si>
  <si>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</si>
  <si>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</si>
  <si>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</si>
  <si>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</si>
  <si>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</si>
  <si>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</si>
  <si>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</si>
  <si>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</si>
  <si>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</si>
  <si>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</si>
  <si>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</si>
  <si>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</si>
  <si>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</si>
  <si>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</si>
  <si>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</si>
  <si>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</si>
  <si>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</si>
  <si>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</si>
  <si>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</si>
  <si>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</si>
  <si>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</si>
  <si>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</si>
  <si>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</si>
  <si>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</si>
  <si>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</si>
  <si>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</si>
  <si>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</si>
  <si>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</si>
  <si>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</si>
  <si>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</si>
  <si>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</si>
  <si>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</si>
  <si>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</si>
  <si>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</si>
  <si>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</si>
  <si>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</si>
  <si>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</si>
  <si>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</si>
  <si>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</si>
  <si>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</si>
  <si>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</si>
  <si>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</si>
  <si>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</si>
  <si>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</si>
  <si>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</si>
  <si>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</si>
  <si>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</si>
  <si>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</si>
  <si>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</si>
  <si>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</si>
  <si>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</si>
  <si>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</si>
  <si>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</si>
  <si>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</si>
  <si>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</si>
  <si>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</si>
  <si>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</si>
  <si>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</si>
  <si>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</si>
  <si>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</si>
  <si>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</si>
  <si>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</si>
  <si>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</si>
  <si>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</si>
  <si>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</si>
  <si>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</si>
  <si>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</si>
  <si>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</si>
  <si>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</si>
  <si>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</si>
  <si>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</si>
  <si>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</si>
  <si>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</si>
  <si>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</si>
  <si>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</si>
  <si>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</si>
  <si>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</si>
  <si>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</si>
  <si>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</si>
  <si>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</si>
  <si>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</si>
  <si>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</si>
  <si>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</si>
  <si>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</si>
  <si>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</si>
  <si>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</si>
  <si>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</si>
  <si>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</si>
  <si>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</si>
  <si>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</si>
  <si>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</si>
  <si>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</si>
  <si>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</si>
  <si>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</si>
  <si>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</si>
  <si>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</si>
  <si>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</si>
  <si>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</si>
  <si>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</si>
  <si>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</si>
  <si>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</si>
  <si>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</si>
  <si>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</si>
  <si>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</si>
  <si>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</si>
  <si>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</si>
  <si>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</si>
  <si>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</si>
  <si>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</si>
  <si>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</si>
  <si>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</si>
  <si>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</si>
  <si>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</si>
  <si>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</si>
  <si>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</si>
  <si>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</si>
  <si>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</si>
  <si>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</si>
  <si>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</si>
  <si>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</si>
  <si>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</si>
  <si>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</si>
  <si>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</si>
  <si>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</si>
  <si>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</si>
  <si>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</si>
  <si>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</si>
  <si>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</si>
  <si>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</si>
  <si>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</si>
  <si>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</si>
  <si>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</si>
  <si>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</si>
  <si>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</si>
  <si>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</si>
  <si>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</si>
  <si>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</si>
  <si>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</si>
  <si>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</si>
  <si>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</si>
  <si>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</si>
  <si>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</si>
  <si>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</si>
  <si>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</si>
  <si>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</si>
  <si>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</si>
  <si>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</si>
  <si>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</si>
  <si>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</si>
  <si>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</si>
  <si>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</si>
  <si>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</si>
  <si>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</si>
  <si>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</si>
  <si>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</si>
  <si>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</si>
  <si>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</si>
  <si>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</si>
  <si>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</si>
  <si>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</si>
  <si>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</si>
  <si>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</si>
  <si>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</si>
  <si>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</si>
  <si>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</si>
  <si>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</si>
  <si>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</si>
  <si>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</si>
  <si>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</si>
  <si>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</si>
  <si>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</si>
  <si>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</si>
  <si>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</si>
  <si>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</si>
  <si>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</si>
  <si>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</si>
  <si>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</si>
  <si>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</si>
  <si>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</si>
  <si>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</si>
  <si>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</si>
  <si>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</si>
  <si>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</si>
  <si>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</si>
  <si>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</si>
  <si>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</si>
  <si>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</si>
  <si>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</si>
  <si>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</si>
  <si>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</si>
  <si>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</si>
  <si>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</si>
  <si>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</si>
  <si>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</si>
  <si>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</si>
  <si>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</si>
  <si>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</si>
  <si>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</si>
  <si>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</si>
  <si>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</si>
  <si>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</si>
  <si>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</si>
  <si>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</si>
  <si>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</si>
  <si>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</si>
  <si>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</si>
  <si>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</si>
  <si>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</si>
  <si>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</si>
  <si>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</si>
  <si>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</si>
  <si>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</si>
  <si>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</si>
  <si>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</si>
  <si>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</si>
  <si>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</si>
  <si>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</si>
  <si>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</si>
  <si>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</si>
  <si>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</si>
  <si>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</si>
  <si>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</si>
  <si>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</si>
  <si>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</si>
  <si>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</si>
  <si>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</si>
  <si>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</si>
  <si>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</si>
  <si>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</si>
  <si>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</si>
  <si>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</si>
  <si>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</si>
  <si>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</si>
  <si>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</si>
  <si>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</si>
  <si>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</si>
  <si>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</si>
  <si>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</si>
  <si>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</si>
  <si>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</si>
  <si>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</si>
  <si>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</si>
  <si>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</si>
  <si>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</si>
  <si>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</si>
  <si>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</si>
  <si>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</si>
  <si>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</si>
  <si>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</si>
  <si>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</si>
  <si>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</si>
  <si>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</si>
  <si>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</si>
  <si>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</si>
  <si>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</si>
  <si>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</si>
  <si>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</si>
  <si>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</si>
  <si>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</si>
  <si>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</si>
  <si>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</si>
  <si>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</si>
  <si>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</si>
  <si>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</si>
  <si>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</si>
  <si>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</si>
  <si>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</si>
  <si>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</si>
  <si>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</si>
  <si>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</si>
  <si>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</si>
  <si>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</si>
  <si>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</si>
  <si>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</si>
  <si>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</si>
  <si>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</si>
  <si>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</si>
  <si>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</si>
  <si>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</si>
  <si>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</si>
  <si>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</si>
  <si>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</si>
  <si>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</si>
  <si>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</si>
  <si>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</si>
  <si>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</si>
  <si>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</si>
  <si>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</si>
  <si>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</si>
  <si>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</si>
  <si>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</si>
  <si>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</si>
  <si>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</si>
  <si>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</si>
  <si>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</si>
  <si>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</si>
  <si>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</si>
  <si>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</si>
  <si>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</si>
  <si>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</si>
  <si>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</si>
  <si>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</si>
  <si>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</si>
  <si>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</si>
  <si>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</si>
  <si>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</si>
  <si>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</si>
  <si>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</si>
  <si>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</si>
  <si>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</si>
  <si>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</si>
  <si>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</si>
  <si>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</si>
  <si>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</si>
  <si>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</si>
  <si>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</si>
  <si>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</si>
  <si>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</si>
  <si>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</si>
  <si>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</si>
  <si>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</si>
  <si>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</si>
  <si>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</si>
  <si>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</si>
  <si>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</si>
  <si>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</si>
  <si>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</si>
  <si>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</si>
  <si>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</si>
  <si>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</si>
  <si>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</si>
  <si>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</si>
  <si>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</si>
  <si>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</si>
  <si>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</si>
  <si>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</si>
  <si>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</si>
  <si>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</si>
  <si>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</si>
  <si>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</si>
  <si>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</si>
  <si>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</si>
  <si>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</si>
  <si>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</si>
  <si>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</si>
  <si>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</si>
  <si>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</si>
  <si>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</si>
  <si>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</si>
  <si>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</si>
  <si>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</si>
  <si>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</si>
  <si>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</si>
  <si>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</si>
  <si>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</si>
  <si>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</si>
  <si>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</si>
  <si>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</si>
  <si>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</si>
  <si>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</si>
  <si>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</si>
  <si>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</si>
  <si>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</si>
  <si>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</si>
  <si>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</si>
  <si>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</si>
  <si>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</si>
  <si>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</si>
  <si>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</si>
  <si>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</si>
  <si>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</si>
  <si>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</si>
  <si>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</si>
  <si>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</si>
  <si>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</si>
  <si>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</si>
  <si>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</si>
  <si>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</si>
  <si>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</si>
  <si>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</si>
  <si>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</si>
  <si>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</si>
  <si>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</si>
  <si>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</si>
  <si>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</si>
  <si>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</si>
  <si>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</si>
  <si>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</si>
  <si>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</si>
  <si>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</si>
  <si>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</si>
  <si>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</si>
  <si>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</si>
  <si>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</si>
  <si>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</si>
  <si>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</si>
  <si>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</si>
  <si>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</si>
  <si>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</si>
  <si>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</si>
  <si>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</si>
  <si>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</si>
  <si>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</si>
  <si>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</si>
  <si>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</si>
  <si>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</si>
  <si>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</si>
  <si>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</si>
  <si>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</si>
  <si>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</si>
  <si>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</si>
  <si>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</si>
  <si>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</si>
  <si>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</si>
  <si>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</si>
  <si>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</si>
  <si>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</si>
  <si>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</si>
  <si>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</si>
  <si>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</si>
  <si>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</si>
  <si>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</si>
  <si>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</si>
  <si>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</si>
  <si>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</si>
  <si>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</si>
  <si>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</si>
  <si>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</si>
  <si>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</si>
  <si>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</si>
  <si>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</si>
  <si>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</si>
  <si>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</si>
  <si>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</si>
  <si>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</si>
  <si>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</si>
  <si>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</si>
  <si>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</si>
  <si>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</si>
  <si>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</si>
  <si>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</si>
  <si>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</si>
  <si>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</si>
  <si>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</si>
  <si>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</si>
  <si>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</si>
  <si>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</si>
  <si>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</si>
  <si>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</si>
  <si>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</si>
  <si>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</si>
  <si>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</si>
  <si>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</si>
  <si>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</si>
  <si>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</si>
  <si>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</si>
  <si>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</si>
  <si>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</si>
  <si>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</si>
  <si>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</si>
  <si>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</si>
  <si>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</si>
  <si>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</si>
  <si>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</si>
  <si>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</si>
  <si>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</si>
  <si>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</si>
  <si>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</si>
  <si>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</si>
  <si>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</si>
  <si>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</si>
  <si>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</si>
  <si>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</si>
  <si>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</si>
  <si>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</si>
  <si>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</si>
  <si>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</si>
  <si>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</si>
  <si>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</si>
  <si>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</si>
  <si>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</si>
  <si>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</si>
  <si>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</si>
  <si>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</si>
  <si>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</si>
  <si>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</si>
  <si>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</si>
  <si>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</si>
  <si>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</si>
  <si>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</si>
  <si>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</si>
  <si>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</si>
  <si>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</si>
  <si>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</si>
  <si>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</si>
  <si>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</si>
  <si>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</si>
  <si>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</si>
  <si>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</si>
  <si>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</si>
  <si>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</si>
  <si>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</si>
  <si>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</si>
  <si>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</si>
  <si>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</si>
  <si>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</si>
  <si>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</si>
  <si>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</si>
  <si>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</si>
  <si>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</si>
  <si>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</si>
  <si>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</si>
  <si>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</si>
  <si>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</si>
  <si>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</si>
  <si>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</si>
  <si>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</si>
  <si>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</si>
  <si>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</si>
  <si>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</si>
  <si>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</si>
  <si>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</si>
  <si>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</si>
  <si>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</si>
  <si>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</si>
  <si>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</si>
  <si>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</si>
  <si>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</si>
  <si>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</si>
  <si>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</si>
  <si>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</si>
  <si>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</si>
  <si>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</si>
  <si>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</si>
  <si>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</si>
  <si>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</si>
  <si>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</si>
  <si>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</si>
  <si>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</si>
  <si>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</si>
  <si>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</si>
  <si>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</si>
  <si>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</si>
  <si>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</si>
  <si>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</si>
  <si>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</si>
  <si>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</si>
  <si>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</si>
  <si>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</si>
  <si>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</si>
  <si>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</si>
  <si>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</si>
  <si>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</si>
  <si>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</si>
  <si>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</si>
  <si>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</si>
  <si>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</si>
  <si>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</si>
  <si>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</si>
  <si>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</si>
  <si>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</si>
  <si>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</si>
  <si>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</si>
  <si>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</si>
  <si>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</si>
  <si>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</si>
  <si>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</si>
  <si>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</si>
  <si>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</si>
  <si>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</si>
  <si>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</si>
  <si>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</si>
  <si>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</si>
  <si>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</si>
  <si>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</si>
  <si>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</si>
  <si>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</si>
  <si>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</si>
  <si>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</si>
  <si>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</si>
  <si>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</si>
  <si>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</si>
  <si>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</si>
  <si>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</si>
  <si>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</si>
  <si>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</si>
  <si>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</si>
  <si>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</si>
  <si>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</si>
  <si>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</si>
  <si>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</si>
  <si>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</si>
  <si>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</si>
  <si>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</si>
  <si>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</si>
  <si>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</si>
  <si>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</si>
  <si>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</si>
  <si>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</si>
  <si>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</si>
  <si>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</si>
  <si>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</si>
  <si>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</si>
  <si>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</si>
  <si>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</si>
  <si>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</si>
  <si>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</si>
  <si>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</si>
  <si>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</si>
  <si>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</si>
  <si>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</si>
  <si>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</si>
  <si>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</si>
  <si>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</si>
  <si>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</si>
  <si>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</si>
  <si>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</si>
  <si>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</si>
  <si>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</si>
  <si>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</si>
  <si>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</si>
  <si>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</si>
  <si>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</si>
  <si>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</si>
  <si>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</si>
  <si>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</si>
  <si>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</si>
  <si>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</si>
  <si>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</si>
  <si>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</si>
  <si>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</si>
  <si>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</si>
  <si>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</si>
  <si>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</si>
  <si>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</si>
  <si>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</si>
  <si>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</si>
  <si>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</si>
  <si>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</si>
  <si>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</si>
  <si>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</si>
  <si>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</si>
  <si>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</si>
  <si>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</si>
  <si>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</si>
  <si>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</si>
  <si>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</si>
  <si>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</si>
  <si>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</si>
  <si>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</si>
  <si>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</si>
  <si>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</si>
  <si>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</si>
  <si>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</si>
  <si>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</si>
  <si>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</si>
  <si>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</si>
  <si>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</si>
  <si>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</si>
  <si>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</si>
  <si>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</si>
  <si>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</si>
  <si>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</si>
  <si>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</si>
  <si>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</si>
  <si>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</si>
  <si>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</si>
  <si>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</si>
  <si>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</si>
  <si>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</si>
  <si>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</si>
  <si>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</si>
  <si>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</si>
  <si>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</si>
  <si>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</si>
  <si>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</si>
  <si>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</si>
  <si>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</si>
  <si>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</si>
  <si>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</si>
  <si>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</si>
  <si>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</si>
  <si>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</si>
  <si>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</si>
  <si>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</si>
  <si>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</si>
  <si>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</si>
  <si>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</si>
  <si>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</si>
  <si>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</si>
  <si>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</si>
  <si>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</si>
  <si>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</si>
  <si>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</si>
  <si>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</si>
  <si>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</si>
  <si>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</si>
  <si>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</si>
  <si>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</si>
  <si>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</si>
  <si>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</si>
  <si>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</si>
  <si>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</si>
  <si>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</si>
  <si>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</si>
  <si>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</si>
  <si>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</si>
  <si>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</si>
  <si>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</si>
  <si>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</si>
  <si>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</si>
  <si>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</si>
  <si>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</si>
  <si>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</si>
  <si>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</si>
  <si>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</si>
  <si>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</si>
  <si>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</si>
  <si>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</si>
  <si>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</si>
  <si>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</si>
  <si>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</si>
  <si>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</si>
  <si>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</si>
  <si>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</si>
  <si>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</si>
  <si>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</si>
  <si>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</si>
  <si>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</si>
  <si>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</si>
  <si>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</si>
  <si>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</si>
  <si>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</si>
  <si>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</si>
  <si>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</si>
  <si>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</si>
  <si>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</si>
  <si>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</si>
  <si>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</si>
  <si>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</si>
  <si>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</si>
  <si>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</si>
  <si>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</si>
  <si>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</si>
  <si>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</si>
  <si>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</si>
  <si>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</si>
  <si>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</si>
  <si>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</si>
  <si>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</si>
  <si>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</si>
  <si>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</si>
  <si>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</si>
  <si>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</si>
  <si>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</si>
  <si>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</si>
  <si>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</si>
  <si>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</si>
  <si>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</si>
  <si>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</si>
  <si>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</si>
  <si>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</si>
  <si>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</si>
  <si>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</si>
  <si>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</si>
  <si>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</si>
  <si>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</si>
  <si>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</si>
  <si>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</si>
  <si>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</si>
  <si>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</si>
  <si>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</si>
  <si>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</si>
  <si>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</si>
  <si>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</si>
  <si>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</si>
  <si>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</si>
  <si>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</si>
  <si>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</si>
  <si>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</si>
  <si>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</si>
  <si>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</si>
  <si>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</si>
  <si>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</si>
  <si>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</si>
  <si>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</si>
  <si>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</si>
  <si>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</si>
  <si>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</si>
  <si>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</si>
  <si>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</si>
  <si>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</si>
  <si>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</si>
  <si>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</si>
  <si>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</si>
  <si>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</si>
  <si>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</si>
  <si>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</si>
  <si>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</si>
  <si>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</si>
  <si>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</si>
  <si>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</si>
  <si>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</si>
  <si>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</si>
  <si>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</si>
  <si>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</si>
  <si>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</si>
  <si>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</si>
  <si>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</si>
  <si>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</si>
  <si>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</si>
  <si>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</si>
  <si>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</si>
  <si>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</si>
  <si>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</si>
  <si>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</si>
  <si>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</si>
  <si>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</si>
  <si>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</si>
  <si>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</si>
  <si>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</si>
  <si>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</si>
  <si>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</si>
  <si>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</si>
  <si>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</si>
  <si>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</si>
  <si>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</si>
  <si>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</si>
  <si>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</si>
  <si>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</si>
  <si>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</si>
  <si>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</si>
  <si>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</si>
  <si>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</si>
  <si>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</si>
  <si>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</si>
  <si>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</si>
  <si>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</si>
  <si>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</si>
  <si>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</si>
  <si>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</si>
  <si>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</si>
  <si>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</si>
  <si>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</si>
  <si>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</si>
  <si>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</si>
  <si>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</si>
  <si>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</si>
  <si>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</si>
  <si>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</si>
  <si>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</si>
  <si>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</si>
  <si>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</si>
  <si>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</si>
  <si>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</si>
  <si>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</si>
  <si>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</si>
  <si>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</si>
  <si>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</si>
  <si>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</si>
  <si>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</si>
  <si>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</si>
  <si>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</si>
  <si>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</si>
  <si>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</si>
  <si>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</si>
  <si>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</si>
  <si>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</si>
  <si>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</si>
  <si>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</si>
  <si>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</si>
  <si>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</si>
  <si>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</si>
  <si>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</si>
  <si>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</si>
  <si>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</si>
  <si>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</si>
  <si>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</si>
  <si>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</si>
  <si>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</si>
  <si>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</si>
  <si>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</si>
  <si>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</si>
  <si>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</si>
  <si>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</si>
  <si>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</si>
  <si>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</si>
  <si>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</si>
  <si>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</si>
  <si>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</si>
  <si>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</si>
  <si>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</si>
  <si>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</si>
  <si>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</si>
  <si>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</si>
  <si>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</si>
  <si>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</si>
  <si>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</si>
  <si>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</si>
  <si>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</si>
  <si>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</si>
  <si>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</si>
  <si>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</si>
  <si>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</si>
  <si>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</si>
  <si>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</si>
  <si>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</si>
  <si>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</si>
  <si>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</si>
  <si>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</si>
  <si>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</si>
  <si>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</si>
  <si>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</si>
  <si>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</si>
  <si>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</si>
  <si>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</si>
  <si>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</si>
  <si>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</si>
  <si>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</si>
  <si>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</si>
  <si>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</si>
  <si>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</si>
  <si>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</si>
  <si>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</si>
  <si>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</si>
  <si>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</si>
  <si>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</si>
  <si>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</si>
  <si>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</si>
  <si>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</si>
  <si>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</si>
  <si>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</si>
  <si>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</si>
  <si>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</si>
  <si>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</si>
  <si>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</si>
  <si>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</si>
  <si>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</si>
  <si>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</si>
  <si>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</si>
  <si>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</si>
  <si>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</si>
  <si>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</si>
  <si>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</si>
  <si>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</si>
  <si>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</si>
  <si>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</si>
  <si>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</si>
  <si>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</si>
  <si>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</si>
  <si>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</si>
  <si>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</si>
  <si>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</si>
  <si>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</si>
  <si>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</si>
  <si>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</si>
  <si>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</si>
  <si>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</si>
  <si>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</si>
  <si>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</si>
  <si>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</si>
  <si>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</si>
  <si>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</si>
  <si>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</si>
  <si>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</si>
  <si>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</si>
  <si>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</si>
  <si>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</si>
  <si>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</si>
  <si>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</si>
  <si>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</si>
  <si>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</si>
  <si>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</si>
  <si>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</si>
  <si>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</si>
  <si>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</si>
  <si>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</si>
  <si>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</si>
  <si>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</si>
  <si>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</si>
  <si>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</si>
  <si>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</si>
  <si>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</si>
  <si>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</si>
  <si>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</si>
  <si>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</si>
  <si>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</si>
  <si>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</si>
  <si>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</si>
  <si>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</si>
  <si>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</si>
  <si>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</si>
  <si>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</si>
  <si>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</si>
  <si>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</si>
  <si>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</si>
  <si>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</si>
  <si>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</si>
  <si>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</si>
  <si>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</si>
  <si>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</si>
  <si>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</si>
  <si>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</si>
  <si>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</si>
  <si>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</si>
  <si>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</si>
  <si>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</si>
  <si>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</si>
  <si>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</si>
  <si>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</si>
  <si>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</si>
  <si>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</si>
  <si>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</si>
  <si>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</si>
  <si>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</si>
  <si>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</si>
  <si>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</si>
  <si>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</si>
  <si>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</si>
  <si>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</si>
  <si>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</si>
  <si>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</si>
  <si>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</si>
  <si>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</si>
  <si>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</si>
  <si>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</si>
  <si>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</si>
  <si>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</si>
  <si>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</si>
  <si>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</si>
  <si>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</si>
  <si>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</si>
  <si>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</si>
  <si>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</si>
  <si>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</si>
  <si>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</si>
  <si>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</si>
  <si>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</si>
  <si>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</si>
  <si>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</si>
  <si>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</si>
  <si>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</si>
  <si>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</si>
  <si>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</si>
  <si>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</si>
  <si>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</si>
  <si>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</si>
  <si>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</si>
  <si>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</si>
  <si>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</si>
  <si>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</si>
  <si>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</si>
  <si>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</si>
  <si>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</si>
  <si>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</si>
  <si>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</si>
  <si>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</si>
  <si>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</si>
  <si>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</si>
  <si>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</si>
  <si>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</si>
  <si>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</si>
  <si>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</si>
  <si>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</si>
  <si>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</si>
  <si>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</si>
  <si>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</si>
  <si>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</si>
  <si>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</si>
  <si>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</si>
  <si>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</si>
  <si>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</si>
  <si>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</si>
  <si>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</si>
  <si>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</si>
  <si>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</si>
  <si>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</si>
  <si>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</si>
  <si>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</si>
  <si>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</si>
  <si>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</si>
  <si>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</si>
  <si>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</si>
  <si>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</si>
  <si>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</si>
  <si>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</si>
  <si>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</si>
  <si>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</si>
  <si>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</si>
  <si>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</si>
  <si>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</si>
  <si>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</si>
  <si>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</si>
  <si>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</si>
  <si>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</si>
  <si>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</si>
  <si>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</si>
  <si>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</si>
  <si>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</si>
  <si>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</si>
  <si>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</si>
  <si>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</si>
  <si>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</si>
  <si>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</si>
  <si>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</si>
  <si>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</si>
  <si>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</si>
  <si>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</si>
  <si>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</si>
  <si>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</si>
  <si>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</si>
  <si>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</si>
  <si>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</si>
  <si>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</si>
  <si>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</si>
  <si>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</si>
  <si>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</si>
  <si>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</si>
  <si>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</si>
  <si>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</si>
  <si>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</si>
  <si>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</si>
  <si>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</si>
  <si>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</si>
  <si>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</si>
  <si>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</si>
  <si>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</si>
  <si>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</si>
  <si>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</si>
  <si>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</si>
  <si>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</si>
  <si>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</si>
  <si>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</si>
  <si>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</si>
  <si>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</si>
  <si>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</si>
  <si>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</si>
  <si>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</si>
  <si>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</si>
  <si>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</si>
  <si>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</si>
  <si>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</si>
  <si>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</si>
  <si>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</si>
  <si>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</si>
  <si>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</si>
  <si>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</si>
  <si>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</si>
  <si>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</si>
  <si>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</si>
  <si>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</si>
  <si>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</si>
  <si>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</si>
  <si>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</si>
  <si>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</si>
  <si>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</si>
  <si>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</si>
  <si>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</si>
  <si>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</si>
  <si>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</si>
  <si>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</si>
  <si>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</si>
  <si>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</si>
  <si>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</si>
  <si>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</si>
  <si>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</si>
  <si>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</si>
  <si>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</si>
  <si>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</si>
  <si>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</si>
  <si>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</si>
  <si>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</si>
  <si>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</si>
  <si>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</si>
  <si>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</si>
  <si>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</si>
  <si>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</si>
  <si>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</si>
  <si>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</si>
  <si>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</si>
  <si>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</si>
  <si>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</si>
  <si>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</si>
  <si>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</si>
  <si>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</si>
  <si>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</si>
  <si>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</si>
  <si>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</si>
  <si>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</si>
  <si>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</si>
  <si>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</si>
  <si>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</si>
  <si>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</si>
  <si>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</si>
  <si>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</si>
  <si>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</si>
  <si>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</si>
  <si>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</si>
  <si>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</si>
  <si>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</si>
  <si>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</si>
  <si>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</si>
  <si>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</si>
  <si>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</si>
  <si>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</si>
  <si>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</si>
  <si>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</si>
  <si>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</si>
  <si>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</si>
  <si>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</si>
  <si>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</si>
  <si>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</si>
  <si>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</si>
  <si>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</si>
  <si>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</si>
  <si>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</si>
  <si>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</si>
  <si>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</si>
  <si>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</si>
  <si>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</si>
  <si>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</si>
  <si>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</si>
  <si>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</si>
  <si>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</si>
  <si>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</si>
  <si>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</si>
  <si>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</si>
  <si>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</si>
  <si>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</si>
  <si>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</si>
  <si>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</si>
  <si>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</si>
  <si>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</si>
  <si>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</si>
  <si>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</si>
  <si>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</si>
  <si>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</si>
  <si>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</si>
  <si>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</si>
  <si>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</si>
  <si>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</si>
  <si>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</si>
  <si>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</si>
  <si>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</si>
  <si>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</si>
  <si>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</si>
  <si>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</si>
  <si>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</si>
  <si>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</si>
  <si>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</si>
  <si>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</si>
  <si>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</si>
  <si>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</si>
  <si>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</si>
  <si>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</si>
  <si>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</si>
  <si>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</si>
  <si>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</si>
  <si>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</si>
  <si>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</si>
  <si>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</si>
  <si>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</si>
  <si>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</si>
  <si>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</si>
  <si>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</si>
  <si>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</si>
  <si>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</si>
  <si>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</si>
  <si>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</si>
  <si>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</si>
  <si>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</si>
  <si>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</si>
  <si>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</si>
  <si>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</si>
  <si>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</si>
  <si>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</si>
  <si>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</si>
  <si>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</si>
  <si>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</si>
  <si>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</si>
  <si>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</si>
  <si>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</si>
  <si>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</si>
  <si>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</si>
  <si>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</si>
  <si>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</si>
  <si>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</si>
  <si>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</si>
  <si>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</si>
  <si>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</si>
  <si>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</si>
  <si>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</si>
  <si>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</si>
  <si>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</si>
  <si>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</si>
  <si>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</si>
  <si>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</si>
  <si>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</si>
  <si>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</si>
  <si>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</si>
  <si>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</si>
  <si>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</si>
  <si>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</si>
  <si>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</si>
  <si>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</si>
  <si>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</si>
  <si>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</si>
  <si>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</si>
  <si>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</si>
  <si>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</si>
  <si>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</si>
  <si>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</si>
  <si>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</si>
  <si>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</si>
  <si>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</si>
  <si>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</si>
  <si>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</si>
  <si>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</si>
  <si>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</si>
  <si>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</si>
  <si>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</si>
  <si>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</si>
  <si>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</si>
  <si>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</si>
  <si>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</si>
  <si>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</si>
  <si>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</si>
  <si>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</si>
  <si>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</si>
  <si>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</si>
  <si>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</si>
  <si>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</si>
  <si>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</si>
  <si>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</si>
  <si>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</si>
  <si>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</si>
  <si>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</si>
  <si>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</si>
  <si>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</si>
  <si>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</si>
  <si>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</si>
  <si>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</si>
  <si>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</si>
  <si>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</si>
  <si>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</si>
  <si>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</si>
  <si>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</si>
  <si>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</si>
  <si>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</si>
  <si>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</si>
  <si>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</si>
  <si>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</si>
  <si>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</si>
  <si>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</si>
  <si>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</si>
  <si>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</si>
  <si>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</si>
  <si>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</si>
  <si>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</si>
  <si>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</si>
  <si>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</si>
  <si>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</si>
  <si>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</si>
  <si>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</si>
  <si>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</si>
  <si>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</si>
  <si>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</si>
  <si>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</si>
  <si>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</si>
  <si>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</si>
  <si>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</si>
  <si>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</si>
  <si>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</si>
  <si>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</si>
  <si>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</si>
  <si>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</si>
  <si>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</si>
  <si>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</si>
  <si>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</si>
  <si>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</si>
  <si>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</si>
  <si>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</si>
  <si>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</si>
  <si>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</si>
  <si>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</si>
  <si>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</si>
  <si>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</si>
  <si>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</si>
  <si>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</si>
  <si>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</si>
  <si>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</si>
  <si>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</si>
  <si>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</si>
  <si>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</si>
  <si>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</si>
  <si>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</si>
  <si>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</si>
  <si>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</si>
  <si>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</si>
  <si>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</si>
  <si>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</si>
  <si>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</si>
  <si>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</si>
  <si>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</si>
  <si>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</si>
  <si>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</si>
  <si>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</si>
  <si>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</si>
  <si>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</si>
  <si>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</si>
  <si>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</si>
  <si>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</si>
  <si>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</si>
  <si>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</si>
  <si>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</si>
  <si>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</si>
  <si>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</si>
  <si>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</si>
  <si>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</si>
  <si>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</si>
  <si>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</si>
  <si>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</si>
  <si>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</si>
  <si>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</si>
  <si>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</si>
  <si>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</si>
  <si>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</si>
  <si>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</si>
  <si>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</si>
  <si>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</si>
  <si>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</si>
  <si>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</si>
  <si>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</si>
  <si>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</si>
  <si>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</si>
  <si>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</si>
  <si>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</si>
  <si>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</si>
  <si>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</si>
  <si>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</si>
  <si>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</si>
  <si>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</si>
  <si>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</si>
  <si>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</si>
  <si>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</si>
  <si>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</si>
  <si>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</si>
  <si>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</si>
  <si>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</si>
  <si>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</si>
  <si>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</si>
  <si>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</si>
  <si>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</si>
  <si>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</si>
  <si>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</si>
  <si>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</si>
  <si>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</si>
  <si>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</si>
  <si>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</si>
  <si>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</si>
  <si>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</si>
  <si>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</si>
  <si>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</si>
  <si>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</si>
  <si>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</si>
  <si>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</si>
  <si>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</si>
  <si>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</si>
  <si>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</si>
  <si>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</si>
  <si>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</si>
  <si>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</si>
  <si>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</si>
  <si>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</si>
  <si>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</si>
  <si>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</si>
  <si>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</si>
  <si>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</si>
  <si>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</si>
  <si>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</si>
  <si>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</si>
  <si>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</si>
  <si>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</si>
  <si>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</si>
  <si>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</si>
  <si>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</si>
  <si>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</si>
  <si>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</si>
  <si>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</si>
  <si>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</si>
  <si>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</si>
  <si>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</si>
  <si>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</si>
  <si>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</si>
  <si>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</si>
  <si>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</si>
  <si>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</si>
  <si>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</si>
  <si>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</si>
  <si>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</si>
  <si>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</si>
  <si>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</si>
  <si>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</si>
  <si>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</si>
  <si>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</si>
  <si>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</si>
  <si>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</si>
  <si>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</si>
  <si>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</si>
  <si>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</si>
  <si>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</si>
  <si>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</si>
  <si>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</si>
  <si>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</si>
  <si>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</si>
  <si>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</si>
  <si>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</si>
  <si>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</si>
  <si>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</si>
  <si>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</si>
  <si>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</si>
  <si>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</si>
  <si>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</si>
  <si>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</si>
  <si>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</si>
  <si>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</si>
  <si>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</si>
  <si>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</si>
  <si>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</si>
  <si>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</si>
  <si>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</si>
  <si>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</si>
  <si>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</si>
  <si>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</si>
  <si>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</si>
  <si>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</si>
  <si>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</si>
  <si>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</si>
  <si>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</si>
  <si>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</si>
  <si>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</si>
  <si>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</si>
  <si>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</si>
  <si>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</si>
  <si>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</si>
  <si>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</si>
  <si>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</si>
  <si>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</si>
  <si>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</si>
  <si>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</si>
  <si>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</si>
  <si>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</si>
  <si>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</si>
  <si>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</si>
  <si>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</si>
  <si>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</si>
  <si>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</si>
  <si>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</si>
  <si>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</si>
  <si>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</si>
  <si>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</si>
  <si>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</si>
  <si>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</si>
  <si>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</si>
  <si>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</si>
  <si>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</si>
  <si>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</si>
  <si>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</si>
  <si>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</si>
  <si>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</si>
  <si>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</si>
  <si>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</si>
  <si>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</si>
  <si>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</si>
  <si>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</si>
  <si>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</si>
  <si>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</si>
  <si>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</si>
  <si>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</si>
  <si>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</si>
  <si>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</si>
  <si>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</si>
  <si>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</si>
  <si>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</si>
  <si>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</si>
  <si>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</si>
  <si>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</si>
  <si>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</si>
  <si>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</si>
  <si>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</si>
  <si>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</si>
  <si>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</si>
  <si>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</si>
  <si>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</si>
  <si>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</si>
  <si>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</si>
  <si>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</si>
  <si>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</si>
  <si>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</si>
  <si>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</si>
  <si>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</si>
  <si>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</si>
  <si>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</si>
  <si>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</si>
  <si>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</si>
  <si>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</si>
  <si>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</si>
  <si>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</si>
  <si>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</si>
  <si>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</si>
  <si>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</si>
  <si>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</si>
  <si>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</si>
  <si>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</si>
  <si>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</si>
  <si>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</si>
  <si>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</si>
  <si>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</si>
  <si>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</si>
  <si>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</si>
  <si>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</si>
  <si>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</si>
  <si>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</si>
  <si>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</si>
  <si>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</si>
  <si>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</si>
  <si>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</si>
  <si>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</si>
  <si>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</si>
  <si>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</si>
  <si>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</si>
  <si>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</si>
  <si>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</si>
  <si>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</si>
  <si>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</si>
  <si>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</si>
  <si>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</si>
  <si>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</si>
  <si>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</si>
  <si>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</si>
  <si>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</si>
  <si>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</si>
  <si>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</si>
  <si>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</si>
  <si>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</si>
  <si>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</si>
  <si>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</si>
  <si>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</si>
  <si>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</si>
  <si>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</si>
  <si>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</si>
  <si>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</si>
  <si>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</si>
  <si>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</si>
  <si>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</si>
  <si>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</si>
  <si>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</si>
  <si>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</si>
  <si>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</si>
  <si>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</si>
  <si>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</si>
  <si>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</si>
  <si>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</si>
  <si>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</si>
  <si>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</si>
  <si>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</si>
  <si>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</si>
  <si>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</si>
  <si>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</si>
  <si>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</si>
  <si>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</si>
  <si>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</si>
  <si>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</si>
  <si>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</si>
  <si>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</si>
  <si>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</si>
  <si>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</si>
  <si>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</si>
  <si>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</si>
  <si>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</si>
  <si>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</si>
  <si>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</si>
  <si>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</si>
  <si>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</si>
  <si>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</si>
  <si>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</si>
  <si>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</si>
  <si>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</si>
  <si>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</si>
  <si>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</si>
  <si>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</si>
  <si>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</si>
  <si>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</si>
  <si>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</si>
  <si>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</si>
  <si>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</si>
  <si>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</si>
  <si>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</si>
  <si>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</si>
  <si>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</si>
  <si>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</si>
  <si>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</si>
  <si>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</si>
  <si>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</si>
  <si>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</si>
  <si>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</si>
  <si>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</si>
  <si>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</si>
  <si>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</si>
  <si>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</si>
  <si>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</si>
  <si>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</si>
  <si>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</si>
  <si>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</si>
  <si>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</si>
  <si>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</si>
  <si>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</si>
  <si>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</si>
  <si>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</si>
  <si>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</si>
  <si>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</si>
  <si>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</si>
  <si>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</si>
  <si>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</si>
  <si>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</si>
  <si>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</si>
  <si>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</si>
  <si>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</si>
  <si>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</si>
  <si>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</si>
  <si>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</si>
  <si>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</si>
  <si>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</si>
  <si>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</si>
  <si>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</si>
  <si>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</si>
  <si>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</si>
  <si>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</si>
  <si>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</si>
  <si>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</si>
  <si>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</si>
  <si>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</si>
  <si>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</si>
  <si>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</si>
  <si>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</si>
  <si>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</si>
  <si>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</si>
  <si>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</si>
  <si>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</si>
  <si>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</si>
  <si>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</si>
  <si>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</si>
  <si>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</si>
  <si>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</si>
  <si>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</si>
  <si>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</si>
  <si>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</si>
  <si>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</si>
  <si>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</si>
  <si>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</si>
  <si>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</si>
  <si>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</si>
  <si>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</si>
  <si>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</si>
  <si>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</si>
  <si>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</si>
  <si>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</si>
  <si>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</si>
  <si>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</si>
  <si>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</si>
  <si>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</si>
  <si>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</si>
  <si>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</si>
  <si>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</si>
  <si>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</si>
  <si>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</si>
  <si>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</si>
  <si>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</si>
  <si>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</si>
  <si>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</si>
  <si>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</si>
  <si>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</si>
  <si>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</si>
  <si>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</si>
  <si>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</si>
  <si>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</si>
  <si>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</si>
  <si>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</si>
  <si>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</si>
  <si>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</si>
  <si>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</si>
  <si>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</si>
  <si>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</si>
  <si>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</si>
  <si>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</si>
  <si>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</si>
  <si>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</si>
  <si>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</si>
  <si>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</si>
  <si>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</si>
  <si>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</si>
  <si>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</si>
  <si>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</si>
  <si>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</si>
  <si>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</si>
  <si>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</si>
  <si>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</si>
  <si>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</si>
  <si>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</si>
  <si>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</si>
  <si>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</si>
  <si>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</si>
  <si>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</si>
  <si>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</si>
  <si>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</si>
  <si>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</si>
  <si>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</si>
  <si>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</si>
  <si>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</si>
  <si>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</si>
  <si>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</si>
  <si>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</si>
  <si>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</si>
  <si>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</si>
  <si>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</si>
  <si>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</si>
  <si>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</si>
  <si>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</si>
  <si>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</si>
  <si>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</si>
  <si>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</si>
  <si>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</si>
  <si>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</si>
  <si>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</si>
  <si>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</si>
  <si>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</si>
  <si>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</si>
  <si>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</si>
  <si>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</si>
  <si>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</si>
  <si>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</si>
  <si>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</si>
  <si>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</si>
  <si>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</si>
  <si>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</si>
  <si>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</si>
  <si>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</si>
  <si>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</si>
  <si>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</si>
  <si>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</si>
  <si>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</si>
  <si>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</si>
  <si>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</si>
  <si>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</si>
  <si>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</si>
  <si>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</si>
  <si>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</si>
  <si>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</si>
  <si>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</si>
  <si>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</si>
  <si>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</si>
  <si>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</si>
  <si>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</si>
  <si>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</si>
  <si>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</si>
  <si>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</si>
  <si>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</si>
  <si>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</si>
  <si>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</si>
  <si>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</si>
  <si>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</si>
  <si>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</si>
  <si>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</si>
  <si>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</si>
  <si>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</si>
  <si>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</si>
  <si>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</si>
  <si>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</si>
  <si>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</si>
  <si>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</si>
  <si>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</si>
  <si>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</si>
  <si>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</si>
  <si>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</si>
  <si>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</si>
  <si>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</si>
  <si>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</si>
  <si>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</si>
  <si>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</si>
  <si>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</si>
  <si>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</si>
  <si>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</si>
  <si>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</si>
  <si>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</si>
  <si>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</si>
  <si>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</si>
  <si>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</si>
  <si>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</si>
  <si>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</si>
  <si>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</si>
  <si>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</si>
  <si>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</si>
  <si>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</si>
  <si>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</si>
  <si>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</si>
  <si>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</si>
  <si>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</si>
  <si>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</si>
  <si>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</si>
  <si>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</si>
  <si>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</si>
  <si>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</si>
  <si>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</si>
  <si>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</si>
  <si>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</si>
  <si>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</si>
  <si>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</si>
  <si>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</si>
  <si>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</si>
  <si>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</si>
  <si>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</si>
  <si>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</si>
  <si>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</si>
  <si>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</si>
  <si>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</si>
  <si>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</si>
  <si>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</si>
  <si>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</si>
  <si>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</si>
  <si>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</si>
  <si>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</si>
  <si>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</si>
  <si>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</si>
  <si>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</si>
  <si>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</si>
  <si>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</si>
  <si>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</si>
  <si>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</si>
  <si>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</si>
  <si>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</si>
  <si>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</si>
  <si>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</si>
  <si>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</si>
  <si>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</si>
  <si>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</si>
  <si>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</si>
  <si>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</si>
  <si>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</si>
  <si>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</si>
  <si>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</si>
  <si>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</si>
  <si>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</si>
  <si>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</si>
  <si>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</si>
  <si>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</si>
  <si>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</si>
  <si>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</si>
  <si>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</si>
  <si>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</si>
  <si>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</si>
  <si>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</si>
  <si>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</si>
  <si>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</si>
  <si>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</si>
  <si>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</si>
  <si>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</si>
  <si>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</si>
  <si>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</si>
  <si>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</si>
  <si>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</si>
  <si>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</si>
  <si>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</si>
  <si>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</si>
  <si>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</si>
  <si>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</si>
  <si>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</si>
  <si>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</si>
  <si>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</si>
  <si>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</si>
  <si>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</si>
  <si>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</si>
  <si>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</si>
  <si>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</si>
  <si>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</si>
  <si>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</si>
  <si>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</si>
  <si>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</si>
  <si>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</si>
  <si>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</si>
  <si>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</si>
  <si>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</si>
  <si>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</si>
  <si>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</si>
  <si>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</si>
  <si>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</si>
  <si>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</si>
  <si>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</si>
  <si>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</si>
  <si>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</si>
  <si>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</si>
  <si>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</si>
  <si>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</si>
  <si>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</si>
  <si>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</si>
  <si>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</si>
  <si>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</si>
  <si>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</si>
  <si>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</si>
  <si>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</si>
  <si>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</si>
  <si>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</si>
  <si>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</si>
  <si>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</si>
  <si>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</si>
  <si>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</si>
  <si>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</si>
  <si>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</si>
  <si>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</si>
  <si>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</si>
  <si>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</si>
  <si>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</si>
  <si>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</si>
  <si>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</si>
  <si>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</si>
  <si>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</si>
  <si>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</si>
  <si>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</si>
  <si>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</si>
  <si>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</si>
  <si>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</si>
  <si>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</si>
  <si>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</si>
  <si>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</si>
  <si>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</si>
  <si>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</si>
  <si>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</si>
  <si>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</si>
  <si>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</si>
  <si>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</si>
  <si>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</si>
  <si>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</si>
  <si>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</si>
  <si>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</si>
  <si>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</si>
  <si>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</si>
  <si>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</si>
  <si>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</si>
  <si>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</si>
  <si>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</si>
  <si>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</si>
  <si>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</si>
  <si>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</si>
  <si>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</si>
  <si>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</si>
  <si>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</si>
  <si>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</si>
  <si>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</si>
  <si>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</si>
  <si>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</si>
  <si>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</si>
  <si>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</si>
  <si>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</si>
  <si>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</si>
  <si>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</si>
  <si>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</si>
  <si>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</si>
  <si>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</si>
  <si>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</si>
  <si>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</si>
  <si>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</si>
  <si>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</si>
  <si>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</si>
  <si>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</si>
  <si>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</si>
  <si>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</si>
  <si>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</si>
  <si>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</si>
  <si>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</si>
  <si>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</si>
  <si>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</si>
  <si>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</si>
  <si>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</si>
  <si>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</si>
  <si>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</si>
  <si>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</si>
  <si>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</si>
  <si>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</si>
  <si>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</si>
  <si>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</si>
  <si>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</si>
  <si>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</si>
  <si>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</si>
  <si>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</si>
  <si>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</si>
  <si>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</si>
  <si>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</si>
  <si>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</si>
  <si>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</si>
  <si>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</si>
  <si>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</si>
  <si>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</si>
  <si>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</si>
  <si>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</si>
  <si>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</si>
  <si>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</si>
  <si>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</si>
  <si>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</si>
  <si>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</si>
  <si>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</si>
  <si>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</si>
  <si>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</si>
  <si>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</si>
  <si>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</si>
  <si>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</si>
  <si>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</si>
  <si>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</si>
  <si>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</si>
  <si>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</si>
  <si>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</si>
  <si>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</si>
  <si>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</si>
  <si>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</si>
  <si>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</si>
  <si>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</si>
  <si>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</si>
  <si>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</si>
  <si>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</si>
  <si>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</si>
  <si>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</si>
  <si>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</si>
  <si>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</si>
  <si>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</si>
  <si>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</si>
  <si>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</si>
  <si>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</si>
  <si>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</si>
  <si>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</si>
  <si>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</si>
  <si>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</si>
  <si>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</si>
  <si>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</si>
  <si>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</si>
  <si>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</si>
  <si>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</si>
  <si>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</si>
  <si>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</si>
  <si>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</si>
  <si>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</si>
  <si>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</si>
  <si>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</si>
  <si>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</si>
  <si>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</si>
  <si>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</si>
  <si>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</si>
  <si>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</si>
  <si>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</si>
  <si>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</si>
  <si>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</si>
  <si>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</si>
  <si>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</si>
  <si>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</si>
  <si>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</si>
  <si>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</si>
  <si>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</si>
  <si>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</si>
  <si>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</si>
  <si>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</si>
  <si>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</si>
  <si>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</si>
  <si>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</si>
  <si>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</si>
  <si>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</si>
  <si>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</si>
  <si>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</si>
  <si>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</si>
  <si>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</si>
  <si>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</si>
  <si>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</si>
  <si>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</si>
  <si>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</si>
  <si>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</si>
  <si>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</si>
  <si>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</si>
  <si>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</si>
  <si>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</si>
  <si>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</si>
  <si>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</si>
  <si>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</si>
  <si>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</si>
  <si>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</si>
  <si>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</si>
  <si>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</si>
  <si>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</si>
  <si>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</si>
  <si>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</si>
  <si>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</si>
  <si>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</si>
  <si>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</si>
  <si>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</si>
  <si>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</si>
  <si>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</si>
  <si>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</si>
  <si>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</si>
  <si>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</si>
  <si>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</si>
  <si>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</si>
  <si>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</si>
  <si>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</si>
  <si>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</si>
  <si>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</si>
  <si>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</si>
  <si>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</si>
  <si>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</si>
  <si>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</si>
  <si>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</si>
  <si>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</si>
  <si>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</si>
  <si>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</si>
  <si>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</si>
  <si>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</si>
  <si>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</si>
  <si>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</si>
  <si>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</si>
  <si>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</si>
  <si>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</si>
  <si>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</si>
  <si>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</si>
  <si>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</si>
  <si>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</si>
  <si>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</si>
  <si>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</si>
  <si>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</si>
  <si>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</si>
  <si>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</si>
  <si>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</si>
  <si>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</si>
  <si>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</si>
  <si>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</si>
  <si>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</si>
  <si>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</si>
  <si>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</si>
  <si>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</si>
  <si>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</si>
  <si>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</si>
  <si>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</si>
  <si>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</si>
  <si>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</si>
  <si>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</si>
  <si>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</si>
  <si>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</si>
  <si>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</si>
  <si>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</si>
  <si>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</si>
  <si>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</si>
  <si>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</si>
  <si>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</si>
  <si>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</si>
  <si>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</si>
  <si>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</si>
  <si>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</si>
  <si>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</si>
  <si>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</si>
  <si>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</si>
  <si>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</si>
  <si>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</si>
  <si>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</si>
  <si>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</si>
  <si>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</si>
  <si>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</si>
  <si>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</si>
  <si>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</si>
  <si>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</si>
  <si>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</si>
  <si>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</si>
  <si>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</si>
  <si>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</si>
  <si>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</si>
  <si>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</si>
  <si>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</si>
  <si>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</si>
  <si>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</si>
  <si>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</si>
  <si>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</si>
  <si>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</si>
  <si>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</si>
  <si>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</si>
  <si>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</si>
  <si>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</si>
  <si>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</si>
  <si>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</si>
  <si>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</si>
  <si>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</si>
  <si>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</si>
  <si>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</si>
  <si>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</si>
  <si>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</si>
  <si>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</si>
  <si>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</si>
  <si>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</si>
  <si>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</si>
  <si>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</si>
  <si>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</si>
  <si>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</si>
  <si>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</si>
  <si>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</si>
  <si>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</si>
  <si>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</si>
  <si>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</si>
  <si>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</si>
  <si>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</si>
  <si>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</si>
  <si>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</si>
  <si>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</si>
  <si>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</si>
  <si>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</si>
  <si>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</si>
  <si>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</si>
  <si>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</si>
  <si>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</si>
  <si>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</si>
  <si>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</si>
  <si>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</si>
  <si>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</si>
  <si>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</si>
  <si>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</si>
  <si>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</si>
  <si>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</si>
  <si>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</si>
  <si>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</si>
  <si>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</si>
  <si>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</si>
  <si>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</si>
  <si>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</si>
  <si>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</si>
  <si>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</si>
  <si>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</si>
  <si>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</si>
  <si>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</si>
  <si>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</si>
  <si>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</si>
  <si>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</si>
  <si>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</si>
  <si>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</si>
  <si>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</si>
  <si>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</si>
  <si>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</si>
  <si>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</si>
  <si>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</si>
  <si>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</si>
  <si>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</si>
  <si>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</si>
  <si>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</si>
  <si>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</si>
  <si>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</si>
  <si>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</si>
  <si>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</si>
  <si>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</si>
  <si>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</si>
  <si>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</si>
  <si>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</si>
  <si>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</si>
  <si>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</si>
  <si>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</si>
  <si>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</si>
  <si>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</si>
  <si>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</si>
  <si>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</si>
  <si>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</si>
  <si>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</si>
  <si>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</si>
  <si>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</si>
  <si>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</si>
  <si>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</si>
  <si>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</si>
  <si>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</si>
  <si>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</si>
  <si>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</si>
  <si>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</si>
  <si>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</si>
  <si>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</si>
  <si>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</si>
  <si>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</si>
  <si>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</si>
  <si>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</si>
  <si>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</si>
  <si>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</si>
  <si>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</si>
  <si>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</si>
  <si>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</si>
  <si>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</si>
  <si>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</si>
  <si>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</si>
  <si>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</si>
  <si>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</si>
  <si>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</si>
  <si>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</si>
  <si>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</si>
  <si>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</si>
  <si>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</si>
  <si>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</si>
  <si>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</si>
  <si>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</si>
  <si>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</si>
  <si>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</si>
  <si>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</si>
  <si>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</si>
  <si>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</si>
  <si>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</si>
  <si>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</si>
  <si>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</si>
  <si>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</si>
  <si>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</si>
  <si>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</si>
  <si>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</si>
  <si>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</si>
  <si>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</si>
  <si>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</si>
  <si>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</si>
  <si>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</si>
  <si>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</si>
  <si>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</si>
  <si>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</si>
  <si>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</si>
  <si>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</si>
  <si>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</si>
  <si>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</si>
  <si>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</si>
  <si>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</si>
  <si>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</si>
  <si>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</si>
  <si>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</si>
  <si>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</si>
  <si>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</si>
  <si>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</si>
  <si>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</si>
  <si>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</si>
  <si>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</si>
  <si>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</si>
  <si>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</si>
  <si>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</si>
  <si>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</si>
  <si>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</si>
  <si>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</si>
  <si>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</si>
  <si>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</si>
  <si>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</si>
  <si>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</si>
  <si>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</si>
  <si>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</si>
  <si>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</si>
  <si>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</si>
  <si>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</si>
  <si>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</si>
  <si>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</si>
  <si>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</si>
  <si>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</si>
  <si>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</si>
  <si>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</si>
  <si>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</si>
  <si>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</si>
  <si>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</si>
  <si>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</si>
  <si>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</si>
  <si>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</si>
  <si>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</si>
  <si>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</si>
  <si>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</si>
  <si>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</si>
  <si>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</si>
  <si>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</si>
  <si>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</si>
  <si>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</si>
  <si>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</si>
  <si>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</si>
  <si>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</si>
  <si>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</si>
  <si>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</si>
  <si>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</si>
  <si>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</si>
  <si>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</si>
  <si>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</si>
  <si>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</si>
  <si>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</si>
  <si>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</si>
  <si>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</si>
  <si>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</si>
  <si>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</si>
  <si>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</si>
  <si>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</si>
  <si>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</si>
  <si>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</si>
  <si>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</si>
  <si>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</si>
  <si>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</si>
  <si>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</si>
  <si>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</si>
  <si>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</si>
  <si>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</si>
  <si>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</si>
  <si>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</si>
  <si>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</si>
  <si>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</si>
  <si>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</si>
  <si>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</si>
  <si>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</si>
  <si>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</si>
  <si>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</si>
  <si>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</si>
  <si>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</si>
  <si>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</si>
  <si>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</si>
  <si>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</si>
  <si>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</si>
  <si>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</si>
  <si>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</si>
  <si>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</si>
  <si>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</si>
  <si>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</si>
  <si>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</si>
  <si>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</si>
  <si>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</si>
  <si>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</si>
  <si>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</si>
  <si>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</si>
  <si>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</si>
  <si>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</si>
  <si>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</si>
  <si>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</si>
  <si>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</si>
  <si>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</si>
  <si>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</si>
  <si>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</si>
  <si>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</si>
  <si>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</si>
  <si>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</si>
  <si>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</si>
  <si>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</si>
  <si>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</si>
  <si>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</si>
  <si>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</si>
  <si>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</si>
  <si>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</si>
  <si>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</si>
  <si>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</si>
  <si>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</si>
  <si>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</si>
  <si>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</si>
  <si>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</si>
  <si>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</si>
  <si>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</si>
  <si>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</si>
  <si>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</si>
  <si>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</si>
  <si>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</si>
  <si>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</si>
  <si>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</si>
  <si>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</si>
  <si>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</si>
  <si>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</si>
  <si>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</si>
  <si>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</si>
  <si>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</si>
  <si>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</si>
  <si>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</si>
  <si>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</si>
  <si>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</si>
  <si>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</si>
  <si>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</si>
  <si>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</si>
  <si>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</si>
  <si>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</si>
  <si>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</si>
  <si>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</si>
  <si>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</si>
  <si>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</si>
  <si>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</si>
  <si>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</si>
  <si>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</si>
  <si>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</si>
  <si>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</si>
  <si>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</si>
  <si>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</si>
  <si>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</si>
  <si>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</si>
  <si>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</si>
  <si>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</si>
  <si>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</si>
  <si>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</si>
  <si>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</si>
  <si>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</si>
  <si>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</si>
  <si>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</si>
  <si>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</si>
  <si>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</si>
  <si>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</si>
  <si>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</si>
  <si>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</si>
  <si>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</si>
  <si>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</si>
  <si>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</si>
  <si>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</si>
  <si>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</si>
  <si>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</si>
  <si>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</si>
  <si>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</si>
  <si>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</si>
  <si>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</si>
  <si>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</si>
  <si>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</si>
  <si>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</si>
  <si>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</si>
  <si>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</si>
  <si>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</si>
  <si>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</si>
  <si>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</si>
  <si>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</si>
  <si>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</si>
  <si>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</si>
  <si>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</si>
  <si>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</si>
  <si>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</si>
  <si>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</si>
  <si>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</si>
  <si>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</si>
  <si>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</si>
  <si>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</si>
  <si>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</si>
  <si>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</si>
  <si>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</si>
  <si>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</si>
  <si>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</si>
  <si>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</si>
  <si>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</si>
  <si>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</si>
  <si>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</si>
  <si>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</si>
  <si>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</si>
  <si>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</si>
  <si>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</si>
  <si>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</si>
  <si>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</si>
  <si>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</si>
  <si>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</si>
  <si>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</si>
  <si>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</si>
  <si>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</si>
  <si>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</si>
  <si>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</si>
  <si>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</si>
  <si>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</si>
  <si>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</si>
  <si>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</si>
  <si>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</si>
  <si>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</si>
  <si>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</si>
  <si>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</si>
  <si>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</si>
  <si>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</si>
  <si>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</si>
  <si>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</si>
  <si>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</si>
  <si>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</si>
  <si>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</si>
  <si>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</si>
  <si>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</si>
  <si>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</si>
  <si>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</si>
  <si>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</si>
  <si>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</si>
  <si>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</si>
  <si>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</si>
  <si>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</si>
  <si>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</si>
  <si>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</si>
  <si>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</si>
  <si>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</si>
  <si>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</si>
  <si>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</si>
  <si>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</si>
  <si>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</si>
  <si>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</si>
  <si>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</si>
  <si>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</si>
  <si>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</si>
  <si>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</si>
  <si>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</si>
  <si>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</si>
  <si>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</si>
  <si>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</si>
  <si>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</si>
  <si>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</si>
  <si>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</si>
  <si>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</si>
  <si>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</si>
  <si>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</si>
  <si>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</si>
  <si>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</si>
  <si>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</si>
  <si>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</si>
  <si>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</si>
  <si>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</si>
  <si>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</si>
  <si>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</si>
  <si>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</si>
  <si>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</si>
  <si>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</si>
  <si>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</si>
  <si>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</si>
  <si>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</si>
  <si>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</si>
  <si>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</si>
  <si>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</si>
  <si>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</si>
  <si>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</si>
  <si>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</si>
  <si>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</si>
  <si>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</si>
  <si>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</si>
  <si>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</si>
  <si>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</si>
  <si>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</si>
  <si>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</si>
  <si>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</si>
  <si>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</si>
  <si>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</si>
  <si>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</si>
  <si>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</si>
  <si>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</si>
  <si>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</si>
  <si>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</si>
  <si>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</si>
  <si>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</si>
  <si>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</si>
  <si>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</si>
  <si>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</si>
  <si>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</si>
  <si>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</si>
  <si>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</si>
  <si>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</si>
  <si>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</si>
  <si>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</si>
  <si>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</si>
  <si>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</si>
  <si>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</si>
  <si>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</si>
  <si>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</si>
  <si>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</si>
  <si>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</si>
  <si>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</si>
  <si>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</si>
  <si>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</si>
  <si>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</si>
  <si>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</si>
  <si>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</si>
  <si>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</si>
  <si>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</si>
  <si>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</si>
  <si>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</si>
  <si>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</si>
  <si>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</si>
  <si>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</si>
  <si>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</si>
  <si>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</si>
  <si>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</si>
  <si>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</si>
  <si>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</si>
  <si>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</si>
  <si>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</si>
  <si>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</si>
  <si>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</si>
  <si>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</si>
  <si>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</si>
  <si>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</si>
  <si>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</si>
  <si>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</si>
  <si>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</si>
  <si>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</si>
  <si>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</si>
  <si>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</si>
  <si>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</si>
  <si>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</si>
  <si>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</si>
  <si>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</si>
  <si>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</si>
  <si>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</si>
  <si>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</si>
  <si>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</si>
  <si>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</si>
  <si>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</si>
  <si>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</si>
  <si>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</si>
  <si>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</si>
  <si>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</si>
  <si>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</si>
  <si>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</si>
  <si>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</si>
  <si>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</si>
  <si>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</si>
  <si>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</si>
  <si>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</si>
  <si>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</si>
  <si>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</si>
  <si>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</si>
  <si>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</si>
  <si>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</si>
  <si>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</si>
  <si>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</si>
  <si>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</si>
  <si>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</si>
  <si>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</si>
  <si>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</si>
  <si>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</si>
  <si>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</si>
  <si>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</si>
  <si>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</si>
  <si>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</si>
  <si>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</si>
  <si>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</si>
  <si>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</si>
  <si>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</si>
  <si>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</si>
  <si>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</si>
  <si>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</si>
  <si>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</si>
  <si>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</si>
  <si>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</si>
  <si>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</si>
  <si>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</si>
  <si>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</si>
  <si>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</si>
  <si>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</si>
  <si>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</si>
  <si>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</si>
  <si>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</si>
  <si>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</si>
  <si>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</si>
  <si>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</si>
  <si>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</si>
  <si>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</si>
  <si>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</si>
  <si>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</si>
  <si>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</si>
  <si>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</si>
  <si>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</si>
  <si>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</si>
  <si>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</si>
  <si>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</si>
  <si>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</si>
  <si>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</si>
  <si>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</si>
  <si>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</si>
  <si>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</si>
  <si>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</si>
  <si>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</si>
  <si>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</si>
  <si>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</si>
  <si>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</si>
  <si>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</si>
  <si>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</si>
  <si>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</si>
  <si>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</si>
  <si>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</si>
  <si>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</si>
  <si>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</si>
  <si>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</si>
  <si>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</si>
  <si>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</si>
  <si>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</si>
  <si>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</si>
  <si>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</si>
  <si>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</si>
  <si>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</si>
  <si>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</si>
  <si>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</si>
  <si>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</si>
  <si>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</si>
  <si>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</si>
  <si>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</si>
  <si>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</si>
  <si>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</si>
  <si>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</si>
  <si>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</si>
  <si>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</si>
  <si>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</si>
  <si>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</si>
  <si>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</si>
  <si>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</si>
  <si>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</si>
  <si>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</si>
  <si>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</si>
  <si>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</si>
  <si>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</si>
  <si>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</si>
  <si>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</si>
  <si>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</si>
  <si>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</si>
  <si>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</si>
  <si>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</si>
  <si>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</si>
  <si>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</si>
  <si>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</si>
  <si>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</si>
  <si>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</si>
  <si>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</si>
  <si>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</si>
  <si>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</si>
  <si>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</si>
  <si>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</si>
  <si>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</si>
  <si>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</si>
  <si>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</si>
  <si>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</si>
  <si>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</si>
  <si>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</si>
  <si>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</si>
  <si>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</si>
  <si>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</si>
  <si>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</si>
  <si>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</si>
  <si>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</si>
  <si>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</si>
  <si>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</si>
  <si>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</si>
  <si>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</si>
  <si>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</si>
  <si>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</si>
  <si>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</si>
  <si>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</si>
  <si>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</si>
  <si>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</si>
  <si>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</si>
  <si>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</si>
  <si>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</si>
  <si>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</si>
  <si>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</si>
  <si>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</si>
  <si>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</si>
  <si>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</si>
  <si>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</si>
  <si>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</si>
  <si>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</si>
  <si>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</si>
  <si>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</si>
  <si>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</si>
  <si>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</si>
  <si>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</si>
  <si>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</si>
  <si>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</si>
  <si>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</si>
  <si>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</si>
  <si>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</si>
  <si>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</si>
  <si>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</si>
  <si>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</si>
  <si>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</si>
  <si>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</si>
  <si>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</si>
  <si>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</si>
  <si>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</si>
  <si>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</si>
  <si>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</si>
  <si>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</si>
  <si>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</si>
  <si>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</si>
  <si>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</si>
  <si>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</si>
  <si>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</si>
  <si>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</si>
  <si>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</si>
  <si>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</si>
  <si>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</si>
  <si>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</si>
  <si>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</si>
  <si>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</si>
  <si>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</si>
  <si>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</si>
  <si>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</si>
  <si>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</si>
  <si>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</si>
  <si>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</si>
  <si>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</si>
  <si>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</si>
  <si>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</si>
  <si>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</si>
  <si>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</si>
  <si>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</si>
  <si>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</si>
  <si>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</si>
  <si>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</si>
  <si>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</si>
  <si>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</si>
  <si>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</si>
  <si>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</si>
  <si>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</si>
  <si>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</si>
  <si>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</si>
  <si>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</si>
  <si>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</si>
  <si>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</si>
  <si>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</si>
  <si>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</si>
  <si>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</si>
  <si>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</si>
  <si>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</si>
  <si>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</si>
  <si>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</si>
  <si>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</si>
  <si>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</si>
  <si>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</si>
  <si>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</si>
  <si>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</si>
  <si>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</si>
  <si>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</si>
  <si>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</si>
  <si>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</si>
  <si>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</si>
  <si>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</si>
  <si>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</si>
  <si>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</si>
  <si>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</si>
  <si>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</si>
  <si>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</si>
  <si>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</si>
  <si>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</si>
  <si>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</si>
  <si>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</si>
  <si>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</si>
  <si>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</si>
  <si>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</si>
  <si>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</si>
  <si>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</si>
  <si>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</si>
  <si>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</si>
  <si>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</si>
  <si>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</si>
  <si>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</si>
  <si>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</si>
  <si>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</si>
  <si>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</si>
  <si>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</si>
  <si>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</si>
  <si>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</si>
  <si>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</si>
  <si>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</si>
  <si>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</si>
  <si>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</si>
  <si>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</si>
  <si>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</si>
  <si>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</si>
  <si>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</si>
  <si>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</si>
  <si>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</si>
  <si>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</si>
  <si>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</si>
  <si>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</si>
  <si>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</si>
  <si>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</si>
  <si>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</si>
  <si>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</si>
  <si>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</si>
  <si>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</si>
  <si>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</si>
  <si>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</si>
  <si>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</si>
  <si>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</si>
  <si>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</si>
  <si>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</si>
  <si>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</si>
  <si>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</si>
  <si>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</si>
  <si>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</si>
  <si>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</si>
  <si>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</si>
  <si>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</si>
  <si>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</si>
  <si>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</si>
  <si>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</si>
  <si>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</si>
  <si>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</si>
  <si>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</si>
  <si>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</si>
  <si>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</si>
  <si>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</si>
  <si>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</si>
  <si>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</si>
  <si>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</si>
  <si>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</si>
  <si>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</si>
  <si>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</si>
  <si>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</si>
  <si>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</si>
  <si>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</si>
  <si>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</si>
  <si>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</si>
  <si>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</si>
  <si>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</si>
  <si>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</si>
  <si>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</si>
  <si>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</si>
  <si>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</si>
  <si>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</si>
  <si>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</si>
  <si>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</si>
  <si>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</si>
  <si>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</si>
  <si>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</si>
  <si>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</si>
  <si>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</si>
  <si>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</si>
  <si>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</si>
  <si>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</si>
  <si>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</si>
  <si>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</si>
  <si>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</si>
  <si>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</si>
  <si>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</si>
  <si>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</si>
  <si>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</si>
  <si>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</si>
  <si>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</si>
  <si>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</si>
  <si>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</si>
  <si>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</si>
  <si>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</si>
  <si>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</si>
  <si>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</si>
  <si>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</si>
  <si>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</si>
  <si>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</si>
  <si>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</si>
  <si>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</si>
  <si>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</si>
  <si>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</si>
  <si>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</si>
  <si>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</si>
  <si>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</si>
  <si>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</si>
  <si>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</si>
  <si>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</si>
  <si>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</si>
  <si>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</si>
  <si>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</si>
  <si>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</si>
  <si>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</si>
  <si>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</si>
  <si>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</si>
  <si>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</si>
  <si>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</si>
  <si>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</si>
  <si>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</si>
  <si>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</si>
  <si>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</si>
  <si>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</si>
  <si>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</si>
  <si>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</si>
  <si>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</si>
  <si>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</si>
  <si>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</si>
  <si>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</si>
  <si>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</si>
  <si>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</si>
  <si>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</si>
  <si>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</si>
  <si>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</si>
  <si>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</si>
  <si>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</si>
  <si>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</si>
  <si>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</si>
  <si>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</si>
  <si>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</si>
  <si>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</si>
  <si>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</si>
  <si>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</si>
  <si>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</si>
  <si>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</si>
  <si>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</si>
  <si>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</si>
  <si>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</si>
  <si>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</si>
  <si>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</si>
  <si>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</si>
  <si>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</si>
  <si>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</si>
  <si>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</si>
  <si>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</si>
  <si>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</si>
  <si>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</si>
  <si>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</si>
  <si>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</si>
  <si>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</si>
  <si>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</si>
  <si>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</si>
  <si>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</si>
  <si>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</si>
  <si>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</si>
  <si>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</si>
  <si>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</si>
  <si>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</si>
  <si>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</si>
  <si>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</si>
  <si>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</si>
  <si>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</si>
  <si>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</si>
  <si>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</si>
  <si>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</si>
  <si>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</si>
  <si>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</si>
  <si>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</si>
  <si>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</si>
  <si>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</si>
  <si>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</si>
  <si>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</si>
  <si>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</si>
  <si>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</si>
  <si>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</si>
  <si>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</si>
  <si>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</si>
  <si>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</si>
  <si>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</si>
  <si>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</si>
  <si>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</si>
  <si>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</si>
  <si>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</si>
  <si>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</si>
  <si>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</si>
  <si>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</si>
  <si>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</si>
  <si>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</si>
  <si>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</si>
  <si>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</si>
  <si>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</si>
  <si>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</si>
  <si>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</si>
  <si>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</si>
  <si>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</si>
  <si>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</si>
  <si>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</si>
  <si>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</si>
  <si>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</si>
  <si>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</si>
  <si>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</si>
  <si>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</si>
  <si>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</si>
  <si>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</si>
  <si>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</si>
  <si>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</si>
  <si>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</si>
  <si>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</si>
  <si>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</si>
  <si>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</si>
  <si>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</si>
  <si>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</si>
  <si>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</si>
  <si>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</si>
  <si>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</si>
  <si>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</si>
  <si>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</si>
  <si>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</si>
  <si>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</si>
  <si>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</si>
  <si>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</si>
  <si>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</si>
  <si>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</si>
  <si>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</si>
  <si>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</si>
  <si>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</si>
  <si>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</si>
  <si>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</si>
  <si>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</si>
  <si>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</si>
  <si>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</si>
  <si>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</si>
  <si>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</si>
  <si>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</si>
  <si>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</si>
  <si>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</si>
  <si>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</si>
  <si>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</si>
  <si>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</si>
  <si>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</si>
  <si>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</si>
  <si>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</si>
  <si>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</si>
  <si>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</si>
  <si>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</si>
  <si>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</si>
  <si>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</si>
  <si>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</si>
  <si>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</si>
  <si>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</si>
  <si>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</si>
  <si>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</si>
  <si>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</si>
  <si>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</si>
  <si>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</si>
  <si>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</si>
  <si>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</si>
  <si>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</si>
  <si>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</si>
  <si>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</si>
  <si>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</si>
  <si>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</si>
  <si>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</si>
  <si>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</si>
  <si>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</si>
  <si>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</si>
  <si>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</si>
  <si>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</si>
  <si>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</si>
  <si>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</si>
  <si>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</si>
  <si>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</si>
  <si>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</si>
  <si>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</si>
  <si>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</si>
  <si>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</si>
  <si>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</si>
  <si>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</si>
  <si>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</si>
  <si>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</si>
  <si>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</si>
  <si>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</si>
  <si>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</si>
  <si>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</si>
  <si>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</si>
  <si>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</si>
  <si>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</si>
  <si>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</si>
  <si>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</si>
  <si>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</si>
  <si>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</si>
  <si>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</si>
  <si>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</si>
  <si>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</si>
  <si>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</si>
  <si>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</si>
  <si>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</si>
  <si>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</si>
  <si>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</si>
  <si>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</si>
  <si>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</si>
  <si>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</si>
  <si>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</si>
  <si>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</si>
  <si>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</si>
  <si>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</si>
  <si>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</si>
  <si>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</si>
  <si>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</si>
  <si>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</si>
  <si>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</si>
  <si>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</si>
  <si>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</si>
  <si>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</si>
  <si>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</si>
  <si>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</si>
  <si>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</si>
  <si>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</si>
  <si>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</si>
  <si>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</si>
  <si>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</si>
  <si>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</si>
  <si>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</si>
  <si>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</si>
  <si>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</si>
  <si>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</si>
  <si>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</si>
  <si>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</si>
  <si>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</si>
  <si>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</si>
  <si>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</si>
  <si>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</si>
  <si>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</si>
  <si>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</si>
  <si>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</si>
  <si>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</si>
  <si>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</si>
  <si>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</si>
  <si>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</si>
  <si>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</si>
  <si>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</si>
  <si>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</si>
  <si>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</si>
  <si>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</si>
  <si>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</si>
  <si>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</si>
  <si>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</si>
  <si>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</si>
  <si>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</si>
  <si>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</si>
  <si>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</si>
  <si>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</si>
  <si>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</si>
  <si>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</si>
  <si>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</si>
  <si>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</si>
  <si>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</si>
  <si>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</si>
  <si>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</si>
  <si>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</si>
  <si>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</si>
  <si>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</si>
  <si>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</si>
  <si>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</si>
  <si>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</si>
  <si>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</si>
  <si>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</si>
  <si>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</si>
  <si>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</si>
  <si>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</si>
  <si>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</si>
  <si>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</si>
  <si>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</si>
  <si>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</si>
  <si>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</si>
  <si>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</si>
  <si>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</si>
  <si>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</si>
  <si>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</si>
  <si>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</si>
  <si>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</si>
  <si>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</si>
  <si>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</si>
  <si>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</si>
  <si>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</si>
  <si>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</si>
  <si>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</si>
  <si>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</si>
  <si>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</si>
  <si>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</si>
  <si>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</si>
  <si>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</si>
  <si>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</si>
  <si>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</si>
  <si>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</si>
  <si>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</si>
  <si>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</si>
  <si>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</si>
  <si>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</si>
  <si>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</si>
  <si>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</si>
  <si>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</si>
  <si>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</si>
  <si>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</si>
  <si>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</si>
  <si>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</si>
  <si>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</si>
  <si>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</si>
  <si>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</si>
  <si>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</si>
  <si>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</si>
  <si>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</si>
  <si>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</si>
  <si>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</si>
  <si>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</si>
  <si>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</si>
  <si>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</si>
  <si>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</si>
  <si>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</si>
  <si>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</si>
  <si>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</si>
  <si>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</si>
  <si>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</si>
  <si>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</si>
  <si>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</si>
  <si>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</si>
  <si>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</si>
  <si>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</si>
  <si>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</si>
  <si>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</si>
  <si>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</si>
  <si>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</si>
  <si>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</si>
  <si>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</si>
  <si>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</si>
  <si>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</si>
  <si>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</si>
  <si>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</si>
  <si>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</si>
  <si>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</si>
  <si>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</si>
  <si>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</si>
  <si>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</si>
  <si>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</si>
  <si>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</si>
  <si>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</si>
  <si>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</si>
  <si>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</si>
  <si>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</si>
  <si>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</si>
  <si>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</si>
  <si>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</si>
  <si>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</si>
  <si>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</si>
  <si>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</si>
  <si>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</si>
  <si>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</si>
  <si>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</si>
  <si>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</si>
  <si>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</si>
  <si>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</si>
  <si>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</si>
  <si>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</si>
  <si>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</si>
  <si>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</si>
  <si>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</si>
  <si>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</si>
  <si>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</si>
  <si>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</si>
  <si>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</si>
  <si>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</si>
  <si>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</si>
  <si>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</si>
  <si>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</si>
  <si>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</si>
  <si>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</si>
  <si>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</si>
  <si>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</si>
  <si>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</si>
  <si>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</si>
  <si>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</si>
  <si>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</si>
  <si>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</si>
  <si>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</si>
  <si>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</si>
  <si>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</si>
  <si>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</si>
  <si>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</si>
  <si>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</si>
  <si>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</si>
  <si>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</si>
  <si>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</si>
  <si>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</si>
  <si>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</si>
  <si>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</si>
  <si>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</si>
  <si>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</si>
  <si>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</si>
  <si>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</si>
  <si>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</si>
  <si>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</si>
  <si>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</si>
  <si>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</si>
  <si>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</si>
  <si>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</si>
  <si>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</si>
  <si>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</si>
  <si>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</si>
  <si>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</si>
  <si>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</si>
  <si>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</si>
  <si>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</si>
  <si>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</si>
  <si>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</si>
  <si>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</si>
  <si>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</si>
  <si>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</si>
  <si>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</si>
  <si>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</si>
  <si>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</si>
  <si>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</si>
  <si>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</si>
  <si>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</si>
  <si>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</si>
  <si>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</si>
  <si>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</si>
  <si>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</si>
  <si>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</si>
  <si>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</si>
  <si>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</si>
  <si>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</si>
  <si>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</si>
  <si>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</si>
  <si>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</si>
  <si>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</si>
  <si>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</si>
  <si>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</si>
  <si>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</si>
  <si>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</si>
  <si>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</si>
  <si>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</si>
  <si>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</si>
  <si>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</si>
  <si>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</si>
  <si>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</si>
  <si>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</si>
  <si>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</si>
  <si>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</si>
  <si>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</si>
  <si>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</si>
  <si>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</si>
  <si>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</si>
  <si>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</si>
  <si>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</si>
  <si>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</si>
  <si>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</si>
  <si>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</si>
  <si>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</si>
  <si>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</si>
  <si>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</si>
  <si>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</si>
  <si>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</si>
  <si>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</si>
  <si>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</si>
  <si>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</si>
  <si>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</si>
  <si>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</si>
  <si>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</si>
  <si>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</si>
  <si>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</si>
  <si>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</si>
  <si>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</si>
  <si>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</si>
  <si>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</si>
  <si>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</si>
  <si>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</si>
  <si>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</si>
  <si>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</si>
  <si>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</si>
  <si>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</si>
  <si>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</si>
  <si>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</si>
  <si>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</si>
  <si>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</si>
  <si>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</si>
  <si>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</si>
  <si>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</si>
  <si>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</si>
  <si>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</si>
  <si>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</si>
  <si>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</si>
  <si>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</si>
  <si>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</si>
  <si>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</si>
  <si>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</si>
  <si>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</si>
  <si>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</si>
  <si>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</si>
  <si>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</si>
  <si>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</si>
  <si>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</si>
  <si>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</si>
  <si>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</si>
  <si>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</si>
  <si>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</si>
  <si>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</si>
  <si>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</si>
  <si>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</si>
  <si>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</si>
  <si>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</si>
  <si>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</si>
  <si>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</si>
  <si>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</si>
  <si>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</si>
  <si>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</si>
  <si>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</si>
  <si>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</si>
  <si>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</si>
  <si>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</si>
  <si>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</si>
  <si>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</si>
  <si>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</si>
  <si>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</si>
  <si>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</si>
  <si>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</si>
  <si>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</si>
  <si>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</si>
  <si>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</si>
  <si>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</si>
  <si>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</si>
  <si>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</si>
  <si>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</si>
  <si>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</si>
  <si>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</si>
  <si>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</si>
  <si>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</si>
  <si>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</si>
  <si>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</si>
  <si>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</si>
  <si>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</si>
  <si>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</si>
  <si>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</si>
  <si>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</si>
  <si>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</si>
  <si>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</si>
  <si>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</si>
  <si>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</si>
  <si>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</si>
  <si>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</si>
  <si>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</si>
  <si>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</si>
  <si>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</si>
  <si>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</si>
  <si>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</si>
  <si>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</si>
  <si>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</si>
  <si>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</si>
  <si>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</si>
  <si>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</si>
  <si>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</si>
  <si>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</si>
  <si>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</si>
  <si>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</si>
  <si>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</si>
  <si>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</si>
  <si>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</si>
  <si>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</si>
  <si>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</si>
  <si>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</si>
  <si>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</si>
  <si>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</si>
  <si>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</si>
  <si>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</si>
  <si>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</si>
  <si>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</si>
  <si>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</si>
  <si>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</si>
  <si>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</si>
  <si>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</si>
  <si>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</si>
  <si>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</si>
  <si>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</si>
  <si>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</si>
  <si>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</si>
  <si>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</si>
  <si>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</si>
  <si>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</si>
  <si>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</si>
  <si>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</si>
  <si>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</si>
  <si>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</si>
  <si>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</si>
  <si>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</si>
  <si>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</si>
  <si>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</si>
  <si>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</si>
  <si>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</si>
  <si>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</si>
  <si>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</si>
  <si>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</si>
  <si>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</si>
  <si>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</si>
  <si>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</si>
  <si>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</si>
  <si>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</si>
  <si>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</si>
  <si>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</si>
  <si>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</si>
  <si>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</si>
  <si>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</si>
  <si>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</si>
  <si>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</si>
  <si>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</si>
  <si>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</si>
  <si>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</si>
  <si>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</si>
  <si>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</si>
  <si>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</si>
  <si>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</si>
  <si>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</si>
  <si>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</si>
  <si>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</si>
  <si>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</si>
  <si>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</si>
  <si>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</si>
  <si>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</si>
  <si>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</si>
  <si>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</si>
  <si>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</si>
  <si>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</si>
  <si>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</si>
  <si>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</si>
  <si>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</si>
  <si>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</si>
  <si>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</si>
  <si>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</si>
  <si>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</si>
  <si>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</si>
  <si>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</si>
  <si>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</si>
  <si>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</si>
  <si>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</si>
  <si>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</si>
  <si>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</si>
  <si>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</si>
  <si>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</si>
  <si>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</si>
  <si>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</si>
  <si>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</si>
  <si>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</si>
  <si>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</si>
  <si>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</si>
  <si>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</si>
  <si>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</si>
  <si>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</si>
  <si>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</si>
  <si>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</si>
  <si>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</si>
  <si>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</si>
  <si>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</si>
  <si>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</si>
  <si>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</si>
  <si>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</si>
  <si>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</si>
  <si>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</si>
  <si>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</si>
  <si>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</si>
  <si>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</si>
  <si>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</si>
  <si>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</si>
  <si>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</si>
  <si>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</si>
  <si>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</si>
  <si>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</si>
  <si>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</si>
  <si>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</si>
  <si>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</si>
  <si>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</si>
  <si>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</si>
  <si>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</si>
  <si>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</si>
  <si>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</si>
  <si>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</si>
  <si>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</si>
  <si>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</si>
  <si>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</si>
  <si>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</si>
  <si>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</si>
  <si>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</si>
  <si>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</si>
  <si>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</si>
  <si>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</si>
  <si>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</si>
  <si>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</si>
  <si>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</si>
  <si>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</si>
  <si>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</si>
  <si>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</si>
  <si>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</si>
  <si>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</si>
  <si>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</si>
  <si>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</si>
  <si>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</si>
  <si>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</si>
  <si>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</si>
  <si>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</si>
  <si>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</si>
  <si>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</si>
  <si>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</si>
  <si>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</si>
  <si>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</si>
  <si>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</si>
  <si>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</si>
  <si>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</si>
  <si>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</si>
  <si>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</si>
  <si>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</si>
  <si>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</si>
  <si>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</si>
  <si>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</si>
  <si>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</si>
  <si>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</si>
  <si>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</si>
  <si>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</si>
  <si>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</si>
  <si>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</si>
  <si>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</si>
  <si>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</si>
  <si>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</si>
  <si>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</si>
  <si>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</si>
  <si>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</si>
  <si>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</si>
  <si>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</si>
  <si>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</si>
  <si>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</si>
  <si>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</si>
  <si>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</si>
  <si>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</si>
  <si>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</si>
  <si>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</si>
  <si>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</si>
  <si>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</si>
  <si>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</si>
  <si>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</si>
  <si>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</si>
  <si>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</si>
  <si>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</si>
  <si>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</si>
  <si>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</si>
  <si>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</si>
  <si>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</si>
  <si>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</si>
  <si>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</si>
  <si>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</si>
  <si>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</si>
  <si>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</si>
  <si>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</si>
  <si>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</si>
  <si>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</si>
  <si>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</si>
  <si>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</si>
  <si>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</si>
  <si>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</si>
  <si>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</si>
  <si>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</si>
  <si>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</si>
  <si>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</si>
  <si>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</si>
  <si>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</si>
  <si>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</si>
  <si>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</si>
  <si>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</si>
  <si>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</si>
  <si>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</si>
  <si>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</si>
  <si>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</si>
  <si>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</si>
  <si>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</si>
  <si>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</si>
  <si>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</si>
  <si>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</si>
  <si>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</si>
  <si>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</si>
  <si>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</si>
  <si>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</si>
  <si>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</si>
  <si>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</si>
  <si>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</si>
  <si>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</si>
  <si>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</si>
  <si>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</si>
  <si>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</si>
  <si>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</si>
  <si>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</si>
  <si>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</si>
  <si>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</si>
  <si>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</si>
  <si>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</si>
  <si>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</si>
  <si>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</si>
  <si>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</si>
  <si>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</si>
  <si>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</si>
  <si>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</si>
  <si>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</si>
  <si>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</si>
  <si>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</si>
  <si>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</si>
  <si>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</si>
  <si>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</si>
  <si>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</si>
  <si>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</si>
  <si>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</si>
  <si>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</si>
  <si>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</si>
  <si>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</si>
  <si>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</si>
  <si>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</si>
  <si>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</si>
  <si>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</si>
  <si>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</si>
  <si>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</si>
  <si>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</si>
  <si>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</si>
  <si>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</si>
  <si>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</si>
  <si>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</si>
  <si>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</si>
  <si>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</si>
  <si>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</si>
  <si>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</si>
  <si>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</si>
  <si>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</si>
  <si>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</si>
  <si>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</si>
  <si>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</si>
  <si>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</si>
  <si>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</si>
  <si>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</si>
  <si>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</si>
  <si>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</si>
  <si>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</si>
  <si>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</si>
  <si>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</si>
  <si>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</si>
  <si>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</si>
  <si>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</si>
  <si>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</si>
  <si>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</si>
  <si>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</si>
  <si>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</si>
  <si>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</si>
  <si>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</si>
  <si>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</si>
  <si>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</si>
  <si>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</si>
  <si>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</si>
  <si>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</si>
  <si>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</si>
  <si>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</si>
  <si>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</si>
  <si>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</si>
  <si>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</si>
  <si>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</si>
  <si>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</si>
  <si>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</si>
  <si>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</si>
  <si>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</si>
  <si>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</si>
  <si>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</si>
  <si>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</si>
  <si>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</si>
  <si>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</si>
  <si>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</si>
  <si>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</si>
  <si>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</si>
  <si>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</si>
  <si>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</si>
  <si>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</si>
  <si>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</si>
  <si>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</si>
  <si>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</si>
  <si>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</si>
  <si>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</si>
  <si>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</si>
  <si>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</si>
  <si>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</si>
  <si>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</si>
  <si>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</si>
  <si>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</si>
  <si>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</si>
  <si>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</si>
  <si>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</si>
  <si>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</si>
  <si>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</si>
  <si>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</si>
  <si>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</si>
  <si>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</si>
  <si>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</si>
  <si>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</si>
  <si>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</si>
  <si>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</si>
  <si>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</si>
  <si>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</si>
  <si>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</si>
  <si>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</si>
  <si>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</si>
  <si>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</si>
  <si>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</si>
  <si>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</si>
  <si>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</si>
  <si>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</si>
  <si>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</si>
  <si>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</si>
  <si>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</si>
  <si>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</si>
  <si>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</si>
  <si>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</si>
  <si>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</si>
  <si>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</si>
  <si>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</si>
  <si>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</si>
  <si>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</si>
  <si>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</si>
  <si>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</si>
  <si>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</si>
  <si>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</si>
  <si>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</si>
  <si>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</si>
  <si>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</si>
  <si>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</si>
  <si>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</si>
  <si>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</si>
  <si>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</si>
  <si>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</si>
  <si>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</si>
  <si>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</si>
  <si>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</si>
  <si>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</si>
  <si>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</si>
  <si>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</si>
  <si>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</si>
  <si>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</si>
  <si>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</si>
  <si>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</si>
  <si>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</si>
  <si>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</si>
  <si>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</si>
  <si>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</si>
  <si>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</si>
  <si>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</si>
  <si>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</si>
  <si>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</si>
  <si>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</si>
  <si>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</si>
  <si>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</si>
  <si>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</si>
  <si>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</si>
  <si>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</si>
  <si>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</si>
  <si>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</si>
  <si>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</si>
  <si>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</si>
  <si>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</si>
  <si>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</si>
  <si>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</si>
  <si>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</si>
  <si>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</si>
  <si>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</si>
  <si>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</si>
  <si>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</si>
  <si>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</si>
  <si>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</si>
  <si>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</si>
  <si>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</si>
  <si>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</si>
  <si>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</si>
  <si>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</si>
  <si>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</si>
  <si>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</si>
  <si>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</si>
  <si>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</si>
  <si>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</si>
  <si>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</si>
  <si>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</si>
  <si>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</si>
  <si>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</si>
  <si>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</si>
  <si>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</si>
  <si>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</si>
  <si>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</si>
  <si>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</si>
  <si>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</si>
  <si>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</si>
  <si>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</si>
  <si>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</si>
  <si>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</si>
  <si>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</si>
  <si>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</si>
  <si>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</si>
  <si>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</si>
  <si>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</si>
  <si>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</si>
  <si>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</si>
  <si>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</si>
  <si>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</si>
  <si>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</si>
  <si>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</si>
  <si>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</si>
  <si>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</si>
  <si>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</si>
  <si>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</si>
  <si>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</si>
  <si>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</si>
  <si>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</si>
  <si>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</si>
  <si>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</si>
  <si>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</si>
  <si>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</si>
  <si>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</si>
  <si>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</si>
  <si>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</si>
  <si>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</si>
  <si>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</si>
  <si>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</si>
  <si>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</si>
  <si>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</si>
  <si>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</si>
  <si>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</si>
  <si>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</si>
  <si>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</si>
  <si>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</si>
  <si>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</si>
  <si>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</si>
  <si>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</si>
  <si>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</si>
  <si>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</si>
  <si>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</si>
  <si>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</si>
  <si>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</si>
  <si>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</si>
  <si>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</si>
  <si>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</si>
  <si>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</si>
  <si>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</si>
  <si>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</si>
  <si>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</si>
  <si>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</si>
  <si>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</si>
  <si>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</si>
  <si>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</si>
  <si>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</si>
  <si>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</si>
  <si>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</si>
  <si>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</si>
  <si>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</si>
  <si>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</si>
  <si>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</si>
  <si>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</si>
  <si>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</si>
  <si>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</si>
  <si>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</si>
  <si>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</si>
  <si>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</si>
  <si>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</si>
  <si>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</si>
  <si>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</si>
  <si>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</si>
  <si>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</si>
  <si>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</si>
  <si>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</si>
  <si>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</si>
  <si>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</si>
  <si>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</si>
  <si>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</si>
  <si>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</si>
  <si>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</si>
  <si>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</si>
  <si>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</si>
  <si>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</si>
  <si>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</si>
  <si>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</si>
  <si>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</si>
  <si>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</si>
  <si>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</si>
  <si>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</si>
  <si>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</si>
  <si>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</si>
  <si>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</si>
  <si>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</si>
  <si>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</si>
  <si>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</si>
  <si>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</si>
  <si>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</si>
  <si>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</si>
  <si>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</si>
  <si>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</si>
  <si>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</si>
  <si>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</si>
  <si>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</si>
  <si>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</si>
  <si>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</si>
  <si>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</si>
  <si>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</si>
  <si>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</si>
  <si>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</si>
  <si>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</si>
  <si>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</si>
  <si>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</si>
  <si>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</si>
  <si>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</si>
  <si>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</si>
  <si>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</si>
  <si>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</si>
  <si>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</si>
  <si>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</si>
  <si>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</si>
  <si>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</si>
  <si>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</si>
  <si>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</si>
  <si>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</si>
  <si>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</si>
  <si>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</si>
  <si>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</si>
  <si>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</si>
  <si>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</si>
  <si>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</si>
  <si>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</si>
  <si>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</si>
  <si>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</si>
  <si>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</si>
  <si>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</si>
  <si>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</si>
  <si>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</si>
  <si>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</si>
  <si>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</si>
  <si>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</si>
  <si>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</si>
  <si>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</si>
  <si>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</si>
  <si>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</si>
  <si>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</si>
  <si>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</si>
  <si>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</si>
  <si>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</si>
  <si>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</si>
  <si>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</si>
  <si>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</si>
  <si>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</si>
  <si>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</si>
  <si>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</si>
  <si>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</si>
  <si>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</si>
  <si>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</si>
  <si>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</si>
  <si>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</si>
  <si>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</si>
  <si>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</si>
  <si>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</si>
  <si>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</si>
  <si>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</si>
  <si>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</si>
  <si>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</si>
  <si>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</si>
  <si>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</si>
  <si>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</si>
  <si>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</si>
  <si>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</si>
  <si>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</si>
  <si>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</si>
  <si>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</si>
  <si>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</si>
  <si>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</si>
  <si>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</si>
  <si>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</si>
  <si>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</si>
  <si>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</si>
  <si>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</si>
  <si>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</si>
  <si>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</si>
  <si>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</si>
  <si>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</si>
  <si>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</si>
  <si>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</si>
  <si>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</si>
  <si>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</si>
  <si>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</si>
  <si>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</si>
  <si>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</si>
  <si>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</si>
  <si>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</si>
  <si>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</si>
  <si>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</si>
  <si>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</si>
  <si>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</si>
  <si>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</si>
  <si>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</si>
  <si>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</si>
  <si>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</si>
  <si>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</si>
  <si>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</si>
  <si>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</si>
  <si>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</si>
  <si>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</si>
  <si>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</si>
  <si>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</si>
  <si>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</si>
  <si>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</si>
  <si>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</si>
  <si>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</si>
  <si>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</si>
  <si>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</si>
  <si>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</si>
  <si>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</si>
  <si>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</si>
  <si>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</si>
  <si>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</si>
  <si>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</si>
  <si>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</si>
  <si>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</si>
  <si>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</si>
  <si>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</si>
  <si>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</si>
  <si>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</si>
  <si>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</si>
  <si>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</si>
  <si>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</si>
  <si>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</si>
  <si>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</si>
  <si>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</si>
  <si>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</si>
  <si>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</si>
  <si>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</si>
  <si>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</si>
  <si>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</si>
  <si>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</si>
  <si>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</si>
  <si>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</si>
  <si>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</si>
  <si>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</si>
  <si>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</si>
  <si>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</si>
  <si>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</si>
  <si>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</si>
  <si>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</si>
  <si>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</si>
  <si>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</si>
  <si>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</si>
  <si>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</si>
  <si>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</si>
  <si>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</si>
  <si>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</si>
  <si>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</si>
  <si>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</si>
  <si>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</si>
  <si>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</si>
  <si>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</si>
  <si>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</si>
  <si>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</si>
  <si>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</si>
  <si>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</si>
  <si>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</si>
  <si>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</si>
  <si>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</si>
  <si>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</si>
  <si>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</si>
  <si>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</si>
  <si>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</si>
  <si>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</si>
  <si>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</si>
  <si>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</si>
  <si>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</si>
  <si>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</si>
  <si>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</si>
  <si>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</si>
  <si>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</si>
  <si>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</si>
  <si>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</si>
  <si>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</si>
  <si>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</si>
  <si>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</si>
  <si>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</si>
  <si>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</si>
  <si>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</si>
  <si>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</si>
  <si>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</si>
  <si>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</si>
  <si>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</si>
  <si>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</si>
  <si>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</si>
  <si>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</si>
  <si>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</si>
  <si>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</si>
  <si>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</si>
  <si>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</si>
  <si>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</si>
  <si>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</si>
  <si>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</si>
  <si>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</si>
  <si>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</si>
  <si>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</si>
  <si>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</si>
  <si>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</si>
  <si>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</si>
  <si>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</si>
  <si>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</si>
  <si>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</si>
  <si>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</si>
  <si>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</si>
  <si>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</si>
  <si>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</si>
  <si>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</si>
  <si>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</si>
  <si>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</si>
  <si>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</si>
  <si>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</si>
  <si>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</si>
  <si>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</si>
  <si>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</si>
  <si>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</si>
  <si>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</si>
  <si>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</si>
  <si>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</si>
  <si>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</si>
  <si>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</si>
  <si>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</si>
  <si>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</si>
  <si>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</si>
  <si>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</si>
  <si>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</si>
  <si>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</si>
  <si>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</si>
  <si>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</si>
  <si>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</si>
  <si>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</si>
  <si>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</si>
  <si>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</si>
  <si>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</si>
  <si>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</si>
  <si>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</si>
  <si>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</si>
  <si>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</si>
  <si>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</si>
  <si>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</si>
  <si>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</si>
  <si>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</si>
  <si>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</si>
  <si>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</si>
  <si>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</si>
  <si>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</si>
  <si>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</si>
  <si>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</si>
  <si>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</si>
  <si>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</si>
  <si>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</si>
  <si>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</si>
  <si>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</si>
  <si>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</si>
  <si>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</si>
  <si>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</si>
  <si>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</si>
  <si>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</si>
  <si>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</si>
  <si>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</si>
  <si>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</si>
  <si>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</si>
  <si>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</si>
  <si>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</si>
  <si>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</si>
  <si>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</si>
  <si>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</si>
  <si>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</si>
  <si>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</si>
  <si>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</si>
  <si>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</si>
  <si>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</si>
  <si>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</si>
  <si>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</si>
  <si>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</si>
  <si>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</si>
  <si>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</si>
  <si>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</si>
  <si>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</si>
  <si>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</si>
  <si>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</si>
  <si>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</si>
  <si>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</si>
  <si>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</si>
  <si>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</si>
  <si>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</si>
  <si>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</si>
  <si>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</si>
  <si>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</si>
  <si>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</si>
  <si>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</si>
  <si>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</si>
  <si>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</si>
  <si>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</si>
  <si>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</si>
  <si>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</si>
  <si>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</si>
  <si>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</si>
  <si>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</si>
  <si>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</si>
  <si>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</si>
  <si>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</si>
  <si>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</si>
  <si>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</si>
  <si>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</si>
  <si>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</si>
  <si>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</si>
  <si>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</si>
  <si>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</si>
  <si>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</si>
  <si>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</si>
  <si>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</si>
  <si>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</si>
  <si>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</si>
  <si>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</si>
  <si>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</si>
  <si>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</si>
  <si>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</si>
  <si>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</si>
  <si>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</si>
  <si>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</si>
  <si>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</si>
  <si>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</si>
  <si>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</si>
  <si>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</si>
  <si>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</si>
  <si>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</si>
  <si>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</si>
  <si>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</si>
  <si>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</si>
  <si>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</si>
  <si>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</si>
  <si>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</si>
  <si>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</si>
  <si>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</si>
  <si>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</si>
  <si>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</si>
  <si>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</si>
  <si>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</si>
  <si>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</si>
  <si>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</si>
  <si>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</si>
  <si>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</si>
  <si>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</si>
  <si>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</si>
  <si>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</si>
  <si>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</si>
  <si>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</si>
  <si>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</si>
  <si>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</si>
  <si>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</si>
  <si>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</si>
  <si>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</si>
  <si>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</si>
  <si>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</si>
  <si>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</si>
  <si>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</si>
  <si>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</si>
  <si>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</si>
  <si>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</si>
  <si>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</si>
  <si>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</si>
  <si>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</si>
  <si>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</si>
  <si>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</si>
  <si>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</si>
  <si>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</si>
  <si>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</si>
  <si>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</si>
  <si>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</si>
  <si>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</si>
  <si>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</si>
  <si>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</si>
  <si>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</si>
  <si>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</si>
  <si>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</si>
  <si>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</si>
  <si>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</si>
  <si>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</si>
  <si>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</si>
  <si>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</si>
  <si>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</si>
  <si>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</si>
  <si>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</si>
  <si>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</si>
  <si>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</si>
  <si>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</si>
  <si>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</si>
  <si>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</si>
  <si>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</si>
  <si>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</si>
  <si>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</si>
  <si>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</si>
  <si>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</si>
  <si>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</si>
  <si>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</si>
  <si>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</si>
  <si>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</si>
  <si>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</si>
  <si>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</si>
  <si>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</si>
  <si>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</si>
  <si>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</si>
  <si>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</si>
  <si>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</si>
  <si>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</si>
  <si>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</si>
  <si>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</si>
  <si>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</si>
  <si>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</si>
  <si>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</si>
  <si>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</si>
  <si>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</si>
  <si>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</si>
  <si>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</si>
  <si>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</si>
  <si>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</si>
  <si>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</si>
  <si>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</si>
  <si>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</si>
  <si>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</si>
  <si>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</si>
  <si>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</si>
  <si>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</si>
  <si>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</si>
  <si>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</si>
  <si>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</si>
  <si>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</si>
  <si>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</si>
  <si>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</si>
  <si>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</si>
  <si>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</si>
  <si>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</si>
  <si>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</si>
  <si>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</si>
  <si>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</si>
  <si>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</si>
  <si>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</si>
  <si>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</si>
  <si>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</si>
  <si>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</si>
  <si>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</si>
  <si>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</si>
  <si>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</si>
  <si>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</si>
  <si>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</si>
  <si>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</si>
  <si>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</si>
  <si>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</si>
  <si>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</si>
  <si>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</si>
  <si>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</si>
  <si>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</si>
  <si>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</si>
  <si>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</si>
  <si>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</si>
  <si>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</si>
  <si>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</si>
  <si>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</si>
  <si>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</si>
  <si>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</si>
  <si>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</si>
  <si>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</si>
  <si>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</si>
  <si>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</si>
  <si>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</si>
  <si>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</si>
  <si>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</si>
  <si>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</si>
  <si>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</si>
  <si>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</si>
  <si>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</si>
  <si>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</si>
  <si>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</si>
  <si>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</si>
  <si>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</si>
  <si>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</si>
  <si>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</si>
  <si>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</si>
  <si>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</si>
  <si>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</si>
  <si>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</si>
  <si>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</si>
  <si>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</si>
  <si>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</si>
  <si>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</si>
  <si>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</si>
  <si>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</si>
  <si>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</si>
  <si>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</si>
  <si>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</si>
  <si>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</si>
  <si>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</si>
  <si>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</si>
  <si>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</si>
  <si>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</si>
  <si>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</si>
  <si>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</si>
  <si>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</si>
  <si>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</si>
  <si>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</si>
  <si>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</si>
  <si>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</si>
  <si>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</si>
  <si>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</si>
  <si>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</si>
  <si>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</si>
  <si>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</si>
  <si>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</si>
  <si>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</si>
  <si>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</si>
  <si>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</si>
  <si>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</si>
  <si>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</si>
  <si>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</si>
  <si>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</si>
  <si>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</si>
  <si>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</si>
  <si>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</si>
  <si>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</si>
  <si>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</si>
  <si>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</si>
  <si>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</si>
  <si>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</si>
  <si>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</si>
  <si>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</si>
  <si>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</si>
  <si>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</si>
  <si>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</si>
  <si>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</si>
  <si>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</si>
  <si>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</si>
  <si>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</si>
  <si>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</si>
  <si>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</si>
  <si>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</si>
  <si>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</si>
  <si>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</si>
  <si>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</si>
  <si>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</si>
  <si>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</si>
  <si>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</si>
  <si>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</si>
  <si>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</si>
  <si>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</si>
  <si>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</si>
  <si>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</si>
  <si>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</si>
  <si>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</si>
  <si>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</si>
  <si>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</si>
  <si>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</si>
  <si>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</si>
  <si>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</si>
  <si>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</si>
  <si>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</si>
  <si>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</si>
  <si>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</si>
  <si>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</si>
  <si>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</si>
  <si>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</si>
  <si>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</si>
  <si>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</si>
  <si>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</si>
  <si>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</si>
  <si>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</si>
  <si>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</si>
  <si>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</si>
  <si>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</si>
  <si>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</si>
  <si>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</si>
  <si>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</si>
  <si>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</si>
  <si>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</si>
  <si>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</si>
  <si>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</si>
  <si>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</si>
  <si>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</si>
  <si>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</si>
  <si>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</si>
  <si>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</si>
  <si>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</si>
  <si>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</si>
  <si>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</si>
  <si>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</si>
  <si>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</si>
  <si>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</si>
  <si>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</si>
  <si>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</si>
  <si>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</si>
  <si>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</si>
  <si>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</si>
  <si>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</si>
  <si>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</si>
  <si>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</si>
  <si>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</si>
  <si>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</si>
  <si>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</si>
  <si>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</si>
  <si>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</si>
  <si>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</si>
  <si>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</si>
  <si>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</si>
  <si>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</si>
  <si>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</si>
  <si>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</si>
  <si>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</si>
  <si>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</si>
  <si>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</si>
  <si>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</si>
  <si>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</si>
  <si>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</si>
  <si>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</si>
  <si>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</si>
  <si>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</si>
  <si>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</si>
  <si>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</si>
  <si>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</si>
  <si>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</si>
  <si>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</si>
  <si>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</si>
  <si>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</si>
  <si>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</si>
  <si>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</si>
  <si>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</si>
  <si>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</si>
  <si>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</si>
  <si>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</si>
  <si>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</si>
  <si>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</si>
  <si>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</si>
  <si>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</si>
  <si>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</si>
  <si>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</si>
  <si>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</si>
  <si>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</si>
  <si>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</si>
  <si>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</si>
  <si>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</si>
  <si>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</si>
  <si>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</si>
  <si>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</si>
  <si>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</si>
  <si>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</si>
  <si>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</si>
  <si>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</si>
  <si>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</si>
  <si>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</si>
  <si>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</si>
  <si>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</si>
  <si>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</si>
  <si>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</si>
  <si>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</si>
  <si>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</si>
  <si>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</si>
  <si>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</si>
  <si>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</si>
  <si>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</si>
  <si>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</si>
  <si>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</si>
  <si>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</si>
  <si>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</si>
  <si>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</si>
  <si>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</si>
  <si>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</si>
  <si>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</si>
  <si>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</si>
  <si>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</si>
  <si>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</si>
  <si>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</si>
  <si>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</si>
  <si>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</si>
  <si>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</si>
  <si>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</si>
  <si>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</si>
  <si>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</si>
  <si>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</si>
  <si>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</si>
  <si>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</si>
  <si>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</si>
  <si>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</si>
  <si>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</si>
  <si>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</si>
  <si>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</si>
  <si>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</si>
  <si>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</si>
  <si>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</si>
  <si>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</si>
  <si>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</si>
  <si>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</si>
  <si>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</si>
  <si>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</si>
  <si>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</si>
  <si>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</si>
  <si>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</si>
  <si>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</si>
  <si>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</si>
  <si>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</si>
  <si>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</si>
  <si>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</si>
  <si>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</si>
  <si>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</si>
  <si>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</si>
  <si>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</si>
  <si>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</si>
  <si>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</si>
  <si>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</si>
  <si>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</si>
  <si>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</si>
  <si>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</si>
  <si>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</si>
  <si>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</si>
  <si>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</si>
  <si>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</si>
  <si>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</si>
  <si>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</si>
  <si>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</si>
  <si>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</si>
  <si>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</si>
  <si>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</si>
  <si>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</si>
  <si>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</si>
  <si>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</si>
  <si>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</si>
  <si>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</si>
  <si>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</si>
  <si>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</si>
  <si>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</si>
  <si>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</si>
  <si>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</si>
  <si>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</si>
  <si>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</si>
  <si>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</si>
  <si>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</si>
  <si>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</si>
  <si>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</si>
  <si>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</si>
  <si>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</si>
  <si>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</si>
  <si>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</si>
  <si>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</si>
  <si>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</si>
  <si>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</si>
  <si>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</si>
  <si>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</si>
  <si>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</si>
  <si>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</si>
  <si>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</si>
  <si>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</si>
  <si>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</si>
  <si>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</si>
  <si>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</si>
  <si>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</si>
  <si>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</si>
  <si>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</si>
  <si>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</si>
  <si>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</si>
  <si>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</si>
  <si>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</si>
  <si>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</si>
  <si>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</si>
  <si>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</si>
  <si>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</si>
  <si>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</si>
  <si>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</si>
  <si>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</si>
  <si>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</si>
  <si>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</si>
  <si>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</si>
  <si>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</si>
  <si>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</si>
  <si>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</si>
  <si>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</si>
  <si>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</si>
  <si>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</si>
  <si>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</si>
  <si>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</si>
  <si>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</si>
  <si>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</si>
  <si>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</si>
  <si>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</si>
  <si>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</si>
  <si>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</si>
  <si>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</si>
  <si>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</si>
  <si>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</si>
  <si>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</si>
  <si>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</si>
  <si>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</si>
  <si>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</si>
  <si>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</si>
  <si>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</si>
  <si>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</si>
  <si>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</si>
  <si>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</si>
  <si>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</si>
  <si>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</si>
  <si>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</si>
  <si>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</si>
  <si>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</si>
  <si>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</si>
  <si>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</si>
  <si>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</si>
  <si>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</si>
  <si>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</si>
  <si>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</si>
  <si>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</si>
  <si>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</si>
  <si>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</si>
  <si>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</si>
  <si>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</si>
  <si>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</si>
  <si>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</si>
  <si>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</si>
  <si>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</si>
  <si>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</si>
  <si>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</si>
  <si>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</si>
  <si>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</si>
  <si>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</si>
  <si>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</si>
  <si>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</si>
  <si>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</si>
  <si>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</si>
  <si>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</si>
  <si>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</si>
  <si>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</si>
  <si>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</si>
  <si>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</si>
  <si>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</si>
  <si>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</si>
  <si>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</si>
  <si>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</si>
  <si>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</si>
  <si>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</si>
  <si>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</si>
  <si>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</si>
  <si>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</si>
  <si>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</si>
  <si>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</si>
  <si>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</si>
  <si>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</si>
  <si>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</si>
  <si>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</si>
  <si>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</si>
  <si>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</si>
  <si>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</si>
  <si>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</si>
  <si>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</si>
  <si>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</si>
  <si>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</si>
  <si>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</si>
  <si>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</si>
  <si>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</si>
  <si>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</si>
  <si>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</si>
  <si>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</si>
  <si>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</si>
  <si>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</si>
  <si>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</si>
  <si>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</si>
  <si>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</si>
  <si>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</si>
  <si>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</si>
  <si>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</si>
  <si>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</si>
  <si>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</si>
  <si>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</si>
  <si>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</si>
  <si>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</si>
  <si>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</si>
  <si>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</si>
  <si>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</si>
  <si>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</si>
  <si>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</si>
  <si>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</si>
  <si>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</si>
  <si>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</si>
  <si>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</si>
  <si>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</si>
  <si>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</si>
  <si>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</si>
  <si>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</si>
  <si>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</si>
  <si>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</si>
  <si>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</si>
  <si>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</si>
  <si>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</si>
  <si>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</si>
  <si>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</si>
  <si>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</si>
  <si>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</si>
  <si>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</si>
  <si>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</si>
  <si>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</si>
  <si>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</si>
  <si>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</si>
  <si>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</si>
  <si>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</si>
  <si>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</si>
  <si>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</si>
  <si>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</si>
  <si>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</si>
  <si>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</si>
  <si>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</si>
  <si>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</si>
  <si>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</si>
  <si>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</si>
  <si>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</si>
  <si>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</si>
  <si>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</si>
  <si>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</si>
  <si>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</si>
  <si>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</si>
  <si>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</si>
  <si>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</si>
  <si>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</si>
  <si>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</si>
  <si>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</si>
  <si>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</si>
  <si>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</si>
  <si>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</si>
  <si>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</si>
  <si>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</si>
  <si>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</si>
  <si>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</si>
  <si>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</si>
  <si>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</si>
  <si>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</si>
  <si>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</si>
  <si>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</si>
  <si>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</si>
  <si>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</si>
  <si>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</si>
  <si>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</si>
  <si>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</si>
  <si>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</si>
  <si>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</si>
  <si>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</si>
  <si>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</si>
  <si>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</si>
  <si>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</si>
  <si>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</si>
  <si>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</si>
  <si>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</si>
  <si>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</si>
  <si>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</si>
  <si>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</si>
  <si>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</si>
  <si>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</si>
  <si>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</si>
  <si>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</si>
  <si>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</si>
  <si>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</si>
  <si>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</si>
  <si>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</si>
  <si>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</si>
  <si>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</si>
  <si>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</si>
  <si>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</si>
  <si>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</si>
  <si>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</si>
  <si>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</si>
  <si>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</si>
  <si>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</si>
  <si>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</si>
  <si>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</si>
  <si>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</si>
  <si>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</si>
  <si>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</si>
  <si>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</si>
  <si>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</si>
  <si>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</si>
  <si>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</si>
  <si>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</si>
  <si>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</si>
  <si>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</si>
  <si>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</si>
  <si>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</si>
  <si>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</si>
  <si>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</si>
  <si>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</si>
  <si>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</si>
  <si>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</si>
  <si>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</si>
  <si>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</si>
  <si>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</si>
  <si>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</si>
  <si>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</si>
  <si>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</si>
  <si>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</si>
  <si>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</si>
  <si>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</si>
  <si>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</si>
  <si>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</si>
  <si>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</si>
  <si>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</si>
  <si>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</si>
  <si>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</si>
  <si>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</si>
  <si>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</si>
  <si>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</si>
  <si>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</si>
  <si>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</si>
  <si>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</si>
  <si>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</si>
  <si>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</si>
  <si>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</si>
  <si>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</si>
  <si>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</si>
  <si>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</si>
  <si>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</si>
  <si>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</si>
  <si>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</si>
  <si>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</si>
  <si>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</si>
  <si>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</si>
  <si>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</si>
  <si>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</si>
  <si>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</si>
  <si>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</si>
  <si>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</si>
  <si>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</si>
  <si>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</si>
  <si>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</si>
  <si>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</si>
  <si>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</si>
  <si>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</si>
  <si>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</si>
  <si>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</si>
  <si>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</si>
  <si>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</si>
  <si>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</si>
  <si>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</si>
  <si>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</si>
  <si>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</si>
  <si>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</si>
  <si>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</si>
  <si>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</si>
  <si>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</si>
  <si>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</si>
  <si>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</si>
  <si>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</si>
  <si>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</si>
  <si>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</si>
  <si>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</si>
  <si>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</si>
  <si>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</si>
  <si>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</si>
  <si>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</si>
  <si>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</si>
  <si>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</si>
  <si>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</si>
  <si>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</si>
  <si>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</si>
  <si>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</si>
  <si>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</si>
  <si>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</si>
  <si>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</si>
  <si>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</si>
  <si>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</si>
  <si>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</si>
  <si>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</si>
  <si>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</si>
  <si>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</si>
  <si>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</si>
  <si>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</si>
  <si>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</si>
  <si>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</si>
  <si>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</si>
  <si>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</si>
  <si>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</si>
  <si>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</si>
  <si>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</si>
  <si>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</si>
  <si>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</si>
  <si>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</si>
  <si>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</si>
  <si>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</si>
  <si>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</si>
  <si>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</si>
  <si>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</si>
  <si>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</si>
  <si>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</si>
  <si>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</si>
  <si>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</si>
  <si>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</si>
  <si>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</si>
  <si>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</si>
  <si>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</si>
  <si>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</si>
  <si>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</si>
  <si>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</si>
  <si>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</si>
  <si>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</si>
  <si>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</si>
  <si>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</si>
  <si>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</si>
  <si>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</si>
  <si>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</si>
  <si>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</si>
  <si>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</si>
  <si>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</si>
  <si>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</si>
  <si>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</si>
  <si>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</si>
  <si>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</si>
  <si>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</si>
  <si>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</si>
  <si>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</si>
  <si>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</si>
  <si>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</si>
  <si>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</si>
  <si>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</si>
  <si>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</si>
  <si>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</si>
  <si>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</si>
  <si>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</si>
  <si>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</si>
  <si>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</si>
  <si>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</si>
  <si>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</si>
  <si>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</si>
  <si>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</si>
  <si>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</si>
  <si>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</si>
  <si>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</si>
  <si>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</si>
  <si>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</si>
  <si>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</si>
  <si>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</si>
  <si>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</si>
  <si>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</si>
  <si>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</si>
  <si>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</si>
  <si>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</si>
  <si>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</si>
  <si>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</si>
  <si>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</si>
  <si>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</si>
  <si>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</si>
  <si>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</si>
  <si>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</si>
  <si>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</si>
  <si>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</si>
  <si>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</si>
  <si>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</si>
  <si>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</si>
  <si>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</si>
  <si>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</si>
  <si>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</si>
  <si>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</si>
  <si>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</si>
  <si>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</si>
  <si>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</si>
  <si>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</si>
  <si>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</si>
  <si>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</si>
  <si>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</si>
  <si>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</si>
  <si>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</si>
  <si>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</si>
  <si>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</si>
  <si>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</si>
  <si>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</si>
  <si>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</si>
  <si>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</si>
  <si>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</si>
  <si>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</si>
  <si>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</si>
  <si>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</si>
  <si>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</si>
  <si>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</si>
  <si>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</si>
  <si>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</si>
  <si>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</si>
  <si>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</si>
  <si>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</si>
  <si>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</si>
  <si>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</si>
  <si>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</si>
  <si>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</si>
  <si>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</si>
  <si>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</si>
  <si>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</si>
  <si>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</si>
  <si>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</si>
  <si>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</si>
  <si>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</si>
  <si>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</si>
  <si>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</si>
  <si>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</si>
  <si>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</si>
  <si>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</si>
  <si>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</si>
  <si>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</si>
  <si>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</si>
  <si>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</si>
  <si>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</si>
  <si>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</si>
  <si>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</si>
  <si>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</si>
  <si>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</si>
  <si>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</si>
  <si>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</si>
  <si>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</si>
  <si>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</si>
  <si>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</si>
  <si>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</si>
  <si>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</si>
  <si>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</si>
  <si>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</si>
  <si>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</si>
  <si>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</si>
  <si>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</si>
  <si>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</si>
  <si>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</si>
  <si>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</si>
  <si>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</si>
  <si>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</si>
  <si>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</si>
  <si>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</si>
  <si>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</si>
  <si>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</si>
  <si>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</si>
  <si>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</si>
  <si>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</si>
  <si>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</si>
  <si>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</si>
  <si>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</si>
  <si>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</si>
  <si>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</si>
  <si>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</si>
  <si>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</si>
  <si>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</si>
  <si>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</si>
  <si>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</si>
  <si>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</si>
  <si>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</si>
  <si>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</si>
  <si>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</si>
  <si>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</si>
  <si>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</si>
  <si>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</si>
  <si>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</si>
  <si>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</si>
  <si>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</si>
  <si>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</si>
  <si>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</si>
  <si>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</si>
  <si>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</si>
  <si>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</si>
  <si>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</si>
  <si>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</si>
  <si>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</si>
  <si>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</si>
  <si>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</si>
  <si>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</si>
  <si>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</si>
  <si>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</si>
  <si>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</si>
  <si>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</si>
  <si>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</si>
  <si>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</si>
  <si>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</si>
  <si>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</si>
  <si>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</si>
  <si>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</si>
  <si>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</si>
  <si>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</si>
  <si>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</si>
  <si>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</si>
  <si>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</si>
  <si>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</si>
  <si>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</si>
  <si>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</si>
  <si>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</si>
  <si>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</si>
  <si>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</si>
  <si>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</si>
  <si>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</si>
  <si>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</si>
  <si>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</si>
  <si>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</si>
  <si>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</si>
  <si>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</si>
  <si>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</si>
  <si>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</si>
  <si>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</si>
  <si>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</si>
  <si>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</si>
  <si>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</si>
  <si>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</si>
  <si>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</si>
  <si>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</si>
  <si>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</si>
  <si>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</si>
  <si>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</si>
  <si>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</si>
  <si>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</si>
  <si>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</si>
  <si>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</si>
  <si>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</si>
  <si>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</si>
  <si>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</si>
  <si>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</si>
  <si>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</si>
  <si>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</si>
  <si>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</si>
  <si>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</si>
  <si>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</si>
  <si>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</si>
  <si>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</si>
  <si>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</si>
  <si>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</si>
  <si>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</si>
  <si>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</si>
  <si>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</si>
  <si>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</si>
  <si>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</si>
  <si>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</si>
  <si>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</si>
  <si>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</si>
  <si>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</si>
  <si>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</si>
  <si>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</si>
  <si>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</si>
  <si>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</si>
  <si>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</si>
  <si>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</si>
  <si>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</si>
  <si>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</si>
  <si>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</si>
  <si>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</si>
  <si>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</si>
  <si>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</si>
  <si>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</si>
  <si>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</si>
  <si>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</si>
  <si>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</si>
  <si>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</si>
  <si>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</si>
  <si>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</si>
  <si>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</si>
  <si>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</si>
  <si>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</si>
  <si>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</si>
  <si>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</si>
  <si>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</si>
  <si>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</si>
  <si>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</si>
  <si>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</si>
  <si>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</si>
  <si>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</si>
  <si>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</si>
  <si>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</si>
  <si>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</si>
  <si>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</si>
  <si>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</si>
  <si>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</si>
  <si>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</si>
  <si>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</si>
  <si>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</si>
  <si>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</si>
  <si>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</si>
  <si>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</si>
  <si>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</si>
  <si>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</si>
  <si>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</si>
  <si>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</si>
  <si>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</si>
  <si>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</si>
  <si>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</si>
  <si>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</si>
  <si>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</si>
  <si>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</si>
  <si>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</si>
  <si>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</si>
  <si>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</si>
  <si>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</si>
  <si>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</si>
  <si>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</si>
  <si>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</si>
  <si>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</si>
  <si>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</si>
  <si>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</si>
  <si>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</si>
  <si>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</si>
  <si>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</si>
  <si>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</si>
  <si>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</si>
  <si>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</si>
  <si>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</si>
  <si>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</si>
  <si>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</si>
  <si>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</si>
  <si>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</si>
  <si>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</si>
  <si>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</si>
  <si>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</si>
  <si>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</si>
  <si>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</si>
  <si>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</si>
  <si>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</si>
  <si>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</si>
  <si>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</si>
  <si>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</si>
  <si>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</si>
  <si>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</si>
  <si>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</si>
  <si>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</si>
  <si>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</si>
  <si>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</si>
  <si>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</si>
  <si>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</si>
  <si>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</si>
  <si>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</si>
  <si>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</si>
  <si>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</si>
  <si>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</si>
  <si>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</si>
  <si>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</si>
  <si>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</si>
  <si>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</si>
  <si>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</si>
  <si>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</si>
  <si>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</si>
  <si>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</si>
  <si>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</si>
  <si>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</si>
  <si>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</si>
  <si>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</si>
  <si>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</si>
  <si>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</si>
  <si>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</si>
  <si>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</si>
  <si>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</si>
  <si>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</si>
  <si>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</si>
  <si>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</si>
  <si>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</si>
  <si>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</si>
  <si>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</si>
  <si>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</si>
  <si>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</si>
  <si>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</si>
  <si>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</si>
  <si>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</si>
  <si>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</si>
  <si>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</si>
  <si>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</si>
  <si>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</si>
  <si>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</si>
  <si>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</si>
  <si>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</si>
  <si>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</si>
  <si>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</si>
  <si>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</si>
  <si>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</si>
  <si>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</si>
  <si>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</si>
  <si>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</si>
  <si>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</si>
  <si>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</si>
  <si>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</si>
  <si>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</si>
  <si>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</si>
  <si>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</si>
  <si>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</si>
  <si>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</si>
  <si>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</si>
  <si>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</si>
  <si>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</si>
  <si>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</si>
  <si>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</si>
  <si>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</si>
  <si>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</si>
  <si>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</si>
  <si>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</si>
  <si>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</si>
  <si>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</si>
  <si>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</si>
  <si>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</si>
  <si>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</si>
  <si>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</si>
  <si>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</si>
  <si>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</si>
  <si>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</si>
  <si>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</si>
  <si>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</si>
  <si>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</si>
  <si>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</si>
  <si>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</si>
  <si>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</si>
  <si>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</si>
  <si>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</si>
  <si>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</si>
  <si>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</si>
  <si>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</si>
  <si>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</si>
  <si>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</si>
  <si>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</si>
  <si>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</si>
  <si>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</si>
  <si>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</si>
  <si>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</si>
  <si>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</si>
  <si>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</si>
  <si>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</si>
  <si>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</si>
  <si>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</si>
  <si>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</si>
  <si>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</si>
  <si>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</si>
  <si>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</si>
  <si>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</si>
  <si>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</si>
  <si>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</si>
  <si>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</si>
  <si>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</si>
  <si>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</si>
  <si>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</si>
  <si>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</si>
  <si>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</si>
  <si>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</si>
  <si>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</si>
  <si>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</si>
  <si>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</si>
  <si>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</si>
  <si>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</si>
  <si>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</si>
  <si>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</si>
  <si>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</si>
  <si>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</si>
  <si>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</si>
  <si>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</si>
  <si>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</si>
  <si>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</si>
  <si>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</si>
  <si>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</si>
  <si>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</si>
  <si>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</si>
  <si>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</si>
  <si>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</si>
  <si>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</si>
  <si>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</si>
  <si>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</si>
  <si>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</si>
  <si>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</si>
  <si>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</si>
  <si>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</si>
  <si>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</si>
  <si>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</si>
  <si>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</si>
  <si>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</si>
  <si>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</si>
  <si>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</si>
  <si>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</si>
  <si>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</si>
  <si>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</si>
  <si>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</si>
  <si>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</si>
  <si>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</si>
  <si>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</si>
  <si>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</si>
  <si>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</si>
  <si>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</si>
  <si>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</si>
  <si>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</si>
  <si>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</si>
  <si>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</si>
  <si>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</si>
  <si>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</si>
  <si>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</si>
  <si>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</si>
  <si>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</si>
  <si>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</si>
  <si>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</si>
  <si>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</si>
  <si>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</si>
  <si>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</si>
  <si>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</si>
  <si>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</si>
  <si>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</si>
  <si>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</si>
  <si>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</si>
  <si>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</si>
  <si>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</si>
  <si>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</si>
  <si>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</si>
  <si>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</si>
  <si>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</si>
  <si>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</si>
  <si>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</si>
  <si>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</si>
  <si>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</si>
  <si>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</si>
  <si>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</si>
  <si>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</si>
  <si>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</si>
  <si>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</si>
  <si>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</si>
  <si>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</si>
  <si>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</si>
  <si>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</si>
  <si>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</si>
  <si>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</si>
  <si>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</si>
  <si>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</si>
  <si>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</si>
  <si>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</si>
  <si>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</si>
  <si>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</si>
  <si>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</si>
  <si>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</si>
  <si>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</si>
  <si>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</si>
  <si>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</si>
  <si>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</si>
  <si>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</si>
  <si>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</si>
  <si>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</si>
  <si>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</si>
  <si>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</si>
  <si>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</si>
  <si>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</si>
  <si>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</si>
  <si>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</si>
  <si>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</si>
  <si>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</si>
  <si>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</si>
  <si>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</si>
  <si>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</si>
  <si>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</si>
  <si>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</si>
  <si>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</si>
  <si>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</si>
  <si>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</si>
  <si>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</si>
  <si>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</si>
  <si>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</si>
  <si>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</si>
  <si>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</si>
  <si>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</si>
  <si>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</si>
  <si>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</si>
  <si>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</si>
  <si>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</si>
  <si>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</si>
  <si>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</si>
  <si>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</si>
  <si>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</si>
  <si>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</si>
  <si>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</si>
  <si>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</si>
  <si>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</si>
  <si>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</si>
  <si>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</si>
  <si>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</si>
  <si>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</si>
  <si>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</si>
  <si>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</si>
  <si>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</si>
  <si>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</si>
  <si>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</si>
  <si>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</si>
  <si>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</si>
  <si>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</si>
  <si>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</si>
  <si>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</si>
  <si>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</si>
  <si>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</si>
  <si>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</si>
  <si>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</si>
  <si>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</si>
  <si>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</si>
  <si>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</si>
  <si>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</si>
  <si>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</si>
  <si>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</si>
  <si>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</si>
  <si>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</si>
  <si>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</si>
  <si>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</si>
  <si>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</si>
  <si>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</si>
  <si>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</si>
  <si>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</si>
  <si>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</si>
  <si>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</si>
  <si>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</si>
  <si>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</si>
  <si>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</si>
  <si>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</si>
  <si>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</si>
  <si>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</si>
  <si>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</si>
  <si>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</si>
  <si>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</si>
  <si>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</si>
  <si>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</si>
  <si>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</si>
  <si>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</si>
  <si>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</si>
  <si>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</si>
  <si>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</si>
  <si>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</si>
  <si>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</si>
  <si>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</si>
  <si>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</si>
  <si>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</si>
  <si>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</si>
  <si>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</si>
  <si>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</si>
  <si>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</si>
  <si>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</si>
  <si>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</si>
  <si>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</si>
  <si>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</si>
  <si>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</si>
  <si>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</si>
  <si>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</si>
  <si>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</si>
  <si>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</si>
  <si>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</si>
  <si>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</si>
  <si>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</si>
  <si>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</si>
  <si>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</si>
  <si>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</si>
  <si>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</si>
  <si>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</si>
  <si>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</si>
  <si>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</si>
  <si>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</si>
  <si>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</si>
  <si>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</si>
  <si>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</si>
  <si>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</si>
  <si>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</si>
  <si>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</si>
  <si>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</si>
  <si>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</si>
  <si>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</si>
  <si>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</si>
  <si>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</si>
  <si>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</si>
  <si>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</si>
  <si>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</si>
  <si>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</si>
  <si>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</si>
  <si>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</si>
  <si>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</si>
  <si>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</si>
  <si>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</si>
  <si>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</si>
  <si>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</si>
  <si>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</si>
  <si>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</si>
  <si>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</si>
  <si>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</si>
  <si>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</si>
  <si>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</si>
  <si>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</si>
  <si>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</si>
  <si>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</si>
  <si>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</si>
  <si>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</si>
  <si>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</si>
  <si>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</si>
  <si>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</si>
  <si>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</si>
  <si>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</si>
  <si>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</si>
  <si>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</si>
  <si>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</si>
  <si>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</si>
  <si>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</si>
  <si>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</si>
  <si>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</si>
  <si>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</si>
  <si>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</si>
  <si>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</si>
  <si>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</si>
  <si>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</si>
  <si>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</si>
  <si>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</si>
  <si>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</si>
  <si>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</si>
  <si>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</si>
  <si>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</si>
  <si>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</si>
  <si>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</si>
  <si>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</si>
  <si>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</si>
  <si>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</si>
  <si>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</si>
  <si>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</si>
  <si>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</si>
  <si>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</si>
  <si>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</si>
  <si>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</si>
  <si>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</si>
  <si>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</si>
  <si>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</si>
  <si>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</si>
  <si>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</si>
  <si>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</si>
  <si>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</si>
  <si>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</si>
  <si>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</si>
  <si>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</si>
  <si>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</si>
  <si>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</si>
  <si>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</si>
  <si>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</si>
  <si>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</si>
  <si>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</si>
  <si>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</si>
  <si>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</si>
  <si>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</si>
  <si>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</si>
  <si>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</si>
  <si>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</si>
  <si>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</si>
  <si>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</si>
  <si>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</si>
  <si>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</si>
  <si>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</si>
  <si>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</si>
  <si>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</si>
  <si>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</si>
  <si>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</si>
  <si>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</si>
  <si>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</si>
  <si>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</si>
  <si>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</si>
  <si>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</si>
  <si>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</si>
  <si>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</si>
  <si>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</si>
  <si>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</si>
  <si>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</si>
  <si>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</si>
  <si>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</si>
  <si>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</si>
  <si>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</si>
  <si>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</si>
  <si>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</si>
  <si>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</si>
  <si>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</si>
  <si>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</si>
  <si>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</si>
  <si>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</si>
  <si>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</si>
  <si>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</si>
  <si>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</si>
  <si>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</si>
  <si>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</si>
  <si>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</si>
  <si>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</si>
  <si>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</si>
  <si>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</si>
  <si>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</si>
  <si>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</si>
  <si>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</si>
  <si>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</si>
  <si>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</si>
  <si>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</si>
  <si>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</si>
  <si>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</si>
  <si>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</si>
  <si>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</si>
  <si>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</si>
  <si>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</si>
  <si>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</si>
  <si>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</si>
  <si>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</si>
  <si>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</si>
  <si>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</si>
  <si>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</si>
  <si>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</si>
  <si>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</si>
  <si>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</si>
  <si>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</si>
  <si>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</si>
  <si>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</si>
  <si>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</si>
  <si>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</si>
  <si>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</si>
  <si>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</si>
  <si>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</si>
  <si>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</si>
  <si>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</si>
  <si>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</si>
  <si>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</si>
  <si>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</si>
  <si>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</si>
  <si>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</si>
  <si>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</si>
  <si>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</si>
  <si>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</si>
  <si>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</si>
  <si>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</si>
  <si>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</si>
  <si>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</si>
  <si>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</si>
  <si>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</si>
  <si>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</si>
  <si>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</si>
  <si>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</si>
  <si>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</si>
  <si>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</si>
  <si>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</si>
  <si>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</si>
  <si>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</si>
  <si>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</si>
  <si>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</si>
  <si>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</si>
  <si>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</si>
  <si>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</si>
  <si>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</si>
  <si>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</si>
  <si>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</si>
  <si>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</si>
  <si>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</si>
  <si>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</si>
  <si>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</si>
  <si>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</si>
  <si>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</si>
  <si>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</si>
  <si>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</si>
  <si>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</si>
  <si>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</si>
  <si>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</si>
  <si>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</si>
  <si>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</si>
  <si>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</si>
  <si>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</si>
  <si>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</si>
  <si>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</si>
  <si>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</si>
  <si>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</si>
  <si>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</si>
  <si>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</si>
  <si>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</si>
  <si>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</si>
  <si>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</si>
  <si>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</si>
  <si>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</si>
  <si>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</si>
  <si>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</si>
  <si>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</si>
  <si>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</si>
  <si>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</si>
  <si>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</si>
  <si>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</si>
  <si>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</si>
  <si>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</si>
  <si>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</si>
  <si>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</si>
  <si>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</si>
  <si>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</si>
  <si>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</si>
  <si>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</si>
  <si>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</si>
  <si>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</si>
  <si>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</si>
  <si>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</si>
  <si>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</si>
  <si>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</si>
  <si>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</si>
  <si>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</si>
  <si>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</si>
  <si>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</si>
  <si>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</si>
  <si>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</si>
  <si>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</si>
  <si>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</si>
  <si>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</si>
  <si>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</si>
  <si>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</si>
  <si>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</si>
  <si>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</si>
  <si>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</si>
  <si>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</si>
  <si>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</si>
  <si>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</si>
  <si>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</si>
  <si>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</si>
  <si>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</si>
  <si>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</si>
  <si>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</si>
  <si>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</si>
  <si>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</si>
  <si>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</si>
  <si>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</si>
  <si>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</si>
  <si>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</si>
  <si>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</si>
  <si>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</si>
  <si>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</si>
  <si>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</si>
  <si>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</si>
  <si>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</si>
  <si>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</si>
  <si>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</si>
  <si>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</si>
  <si>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</si>
  <si>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</si>
  <si>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</si>
  <si>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</si>
  <si>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</si>
  <si>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</si>
  <si>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</si>
  <si>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</si>
  <si>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</si>
  <si>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</si>
  <si>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</si>
  <si>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</si>
  <si>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</si>
  <si>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</si>
  <si>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</si>
  <si>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</si>
  <si>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</si>
  <si>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</si>
  <si>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</si>
  <si>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</si>
  <si>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</si>
  <si>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</si>
  <si>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</si>
  <si>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</si>
  <si>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</si>
  <si>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</si>
  <si>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</si>
  <si>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</si>
  <si>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</si>
  <si>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</si>
  <si>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</si>
  <si>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</si>
  <si>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</si>
  <si>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</si>
  <si>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</si>
  <si>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</si>
  <si>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</si>
  <si>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</si>
  <si>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</si>
  <si>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</si>
  <si>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</si>
  <si>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</si>
  <si>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</si>
  <si>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</si>
  <si>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</si>
  <si>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</si>
  <si>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</si>
  <si>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</si>
  <si>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</si>
  <si>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</si>
  <si>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</si>
  <si>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</si>
  <si>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</si>
  <si>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</si>
  <si>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</si>
  <si>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</si>
  <si>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</si>
  <si>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</si>
  <si>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</si>
  <si>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</si>
  <si>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</si>
  <si>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</si>
  <si>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</si>
  <si>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</si>
  <si>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</si>
  <si>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</si>
  <si>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</si>
  <si>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</si>
  <si>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</si>
  <si>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</si>
  <si>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</si>
  <si>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</si>
  <si>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</si>
  <si>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</si>
  <si>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</si>
  <si>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</si>
  <si>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</si>
  <si>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</si>
  <si>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</si>
  <si>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</si>
  <si>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</si>
  <si>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</si>
  <si>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</si>
  <si>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</si>
  <si>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</si>
  <si>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</si>
  <si>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</si>
  <si>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</si>
  <si>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</si>
  <si>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</si>
  <si>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</si>
  <si>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</si>
  <si>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</si>
  <si>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</si>
  <si>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</si>
  <si>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</si>
  <si>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</si>
  <si>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</si>
  <si>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</si>
  <si>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</si>
  <si>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</si>
  <si>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</si>
  <si>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</si>
  <si>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</si>
  <si>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</si>
  <si>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</si>
  <si>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</si>
  <si>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</si>
  <si>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</si>
  <si>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</si>
  <si>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</si>
  <si>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</si>
  <si>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</si>
  <si>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</si>
  <si>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</si>
  <si>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</si>
  <si>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</si>
  <si>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</si>
  <si>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</si>
  <si>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</si>
  <si>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</si>
  <si>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</si>
  <si>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</si>
  <si>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</si>
  <si>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</si>
  <si>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</si>
  <si>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</si>
  <si>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</si>
  <si>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</si>
  <si>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</si>
  <si>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</si>
  <si>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</si>
  <si>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</si>
  <si>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</si>
  <si>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</si>
  <si>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</si>
  <si>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</si>
  <si>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</si>
  <si>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</si>
  <si>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</si>
  <si>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</si>
  <si>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</si>
  <si>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</si>
  <si>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</si>
  <si>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</si>
  <si>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</si>
  <si>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</si>
  <si>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</si>
  <si>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</si>
  <si>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</si>
  <si>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</si>
  <si>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</si>
  <si>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</si>
  <si>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</si>
  <si>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</si>
  <si>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</si>
  <si>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</si>
  <si>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</si>
  <si>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</si>
  <si>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</si>
  <si>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</si>
  <si>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</si>
  <si>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</si>
  <si>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</si>
  <si>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</si>
  <si>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</si>
  <si>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</si>
  <si>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</si>
  <si>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</si>
  <si>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</si>
  <si>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</si>
  <si>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</si>
  <si>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</si>
  <si>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</si>
  <si>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</si>
  <si>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</si>
  <si>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</si>
  <si>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</si>
  <si>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</si>
  <si>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</si>
  <si>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</si>
  <si>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</si>
  <si>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</si>
  <si>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</si>
  <si>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</si>
  <si>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</si>
  <si>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</si>
  <si>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</si>
  <si>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</si>
  <si>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</si>
  <si>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</si>
  <si>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</si>
  <si>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</si>
  <si>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</si>
  <si>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</si>
  <si>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</si>
  <si>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</si>
  <si>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</si>
  <si>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</si>
  <si>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</si>
  <si>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</si>
  <si>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</si>
  <si>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</si>
  <si>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</si>
  <si>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</si>
  <si>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</si>
  <si>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</si>
  <si>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</si>
  <si>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</si>
  <si>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</si>
  <si>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</si>
  <si>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</si>
  <si>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</si>
  <si>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</si>
  <si>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</si>
  <si>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</si>
  <si>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</si>
  <si>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</si>
  <si>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</si>
  <si>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</si>
  <si>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</si>
  <si>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</si>
  <si>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</si>
  <si>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</si>
  <si>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</si>
  <si>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</si>
  <si>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</si>
  <si>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</si>
  <si>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</si>
  <si>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</si>
  <si>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</si>
  <si>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</si>
  <si>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</si>
  <si>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</si>
  <si>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</si>
  <si>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</si>
  <si>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</si>
  <si>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</si>
  <si>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</si>
  <si>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</si>
  <si>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</si>
  <si>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</si>
  <si>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</si>
  <si>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</si>
  <si>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</si>
  <si>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</si>
  <si>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</si>
  <si>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</si>
  <si>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</si>
  <si>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</si>
  <si>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</si>
  <si>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</si>
  <si>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</si>
  <si>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</si>
  <si>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</si>
  <si>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</si>
  <si>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</si>
  <si>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</si>
  <si>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</si>
  <si>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</si>
  <si>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</si>
  <si>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</si>
  <si>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</si>
  <si>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</si>
  <si>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</si>
  <si>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</si>
  <si>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</si>
  <si>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</si>
  <si>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</si>
  <si>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</si>
  <si>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</si>
  <si>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</si>
  <si>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</si>
  <si>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</si>
  <si>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</si>
  <si>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</si>
  <si>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</si>
  <si>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</si>
  <si>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</si>
  <si>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</si>
  <si>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</si>
  <si>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</si>
  <si>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</si>
  <si>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</si>
  <si>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</si>
  <si>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</si>
  <si>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</si>
  <si>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</si>
  <si>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</si>
  <si>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</si>
  <si>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</si>
  <si>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</si>
  <si>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</si>
  <si>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</si>
  <si>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</si>
  <si>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</si>
  <si>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</si>
  <si>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</si>
  <si>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</si>
  <si>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</si>
  <si>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</si>
  <si>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</si>
  <si>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</si>
  <si>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</si>
  <si>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</si>
  <si>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</si>
  <si>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</si>
  <si>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</si>
  <si>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</si>
  <si>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</si>
  <si>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</si>
  <si>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</si>
  <si>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</si>
  <si>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</si>
  <si>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</si>
  <si>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</si>
  <si>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</si>
  <si>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</si>
  <si>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</si>
  <si>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</si>
  <si>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</si>
  <si>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</si>
  <si>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</si>
  <si>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</si>
  <si>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</si>
  <si>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</si>
  <si>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</si>
  <si>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</si>
  <si>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</si>
  <si>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</si>
  <si>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</si>
  <si>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</si>
  <si>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</si>
  <si>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</si>
  <si>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</si>
  <si>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</si>
  <si>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</si>
  <si>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</si>
  <si>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</si>
  <si>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</si>
  <si>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</si>
  <si>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</si>
  <si>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</si>
  <si>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</si>
  <si>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</si>
  <si>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</si>
  <si>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</si>
  <si>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</si>
  <si>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</si>
  <si>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</si>
  <si>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</si>
  <si>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</si>
  <si>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</si>
  <si>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</si>
  <si>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</si>
  <si>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</si>
  <si>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</si>
  <si>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</si>
  <si>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</si>
  <si>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</si>
  <si>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</si>
  <si>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</si>
  <si>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</si>
  <si>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</si>
  <si>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</si>
  <si>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</si>
  <si>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</si>
  <si>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</si>
  <si>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</si>
  <si>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</si>
  <si>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</si>
  <si>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</si>
  <si>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</si>
  <si>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</si>
  <si>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</si>
  <si>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</si>
  <si>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</si>
  <si>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</si>
  <si>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</si>
  <si>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</si>
  <si>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</si>
  <si>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</si>
  <si>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</si>
  <si>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</si>
  <si>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</si>
  <si>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</si>
  <si>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</si>
  <si>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</si>
  <si>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</si>
  <si>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</si>
  <si>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</si>
  <si>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</si>
  <si>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</si>
  <si>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</si>
  <si>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</si>
  <si>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</si>
  <si>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</si>
  <si>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</si>
  <si>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</si>
  <si>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</si>
  <si>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</si>
  <si>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</si>
  <si>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</si>
  <si>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</si>
  <si>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</si>
  <si>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</si>
  <si>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</si>
  <si>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</si>
  <si>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</si>
  <si>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</si>
  <si>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</si>
  <si>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</si>
  <si>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</si>
  <si>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</si>
  <si>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</si>
  <si>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</si>
  <si>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</si>
  <si>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</si>
  <si>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</si>
  <si>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</si>
  <si>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</si>
  <si>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</si>
  <si>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</si>
  <si>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</si>
  <si>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</si>
  <si>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</si>
  <si>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</si>
  <si>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</si>
  <si>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</si>
  <si>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</si>
  <si>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</si>
  <si>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</si>
  <si>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</si>
  <si>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</si>
  <si>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</si>
  <si>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</si>
  <si>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</si>
  <si>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</si>
  <si>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</si>
  <si>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</si>
  <si>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</si>
  <si>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</si>
  <si>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</si>
  <si>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</si>
  <si>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</si>
  <si>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</si>
  <si>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</si>
  <si>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</si>
  <si>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</si>
  <si>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</si>
  <si>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</si>
  <si>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</si>
  <si>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</si>
  <si>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</si>
  <si>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</si>
  <si>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</si>
  <si>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</si>
  <si>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</si>
  <si>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</si>
  <si>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</si>
  <si>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</si>
  <si>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</si>
  <si>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</si>
  <si>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</si>
  <si>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</si>
  <si>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</si>
  <si>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</si>
  <si>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</si>
  <si>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</si>
  <si>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</si>
  <si>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</si>
  <si>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</si>
  <si>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</si>
  <si>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</si>
  <si>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</si>
  <si>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</si>
  <si>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</si>
  <si>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</si>
  <si>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</si>
  <si>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</si>
  <si>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</si>
  <si>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</si>
  <si>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</si>
  <si>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</si>
  <si>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</si>
  <si>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</si>
  <si>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</si>
  <si>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</si>
  <si>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</si>
  <si>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</si>
  <si>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</si>
  <si>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</si>
  <si>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</si>
  <si>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</si>
  <si>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</si>
  <si>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</si>
  <si>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</si>
  <si>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</si>
  <si>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</si>
  <si>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</si>
  <si>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</si>
  <si>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</si>
  <si>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</si>
  <si>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</si>
  <si>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</si>
  <si>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</si>
  <si>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</si>
  <si>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</si>
  <si>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</si>
  <si>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</si>
  <si>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</si>
  <si>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</si>
  <si>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</si>
  <si>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</si>
  <si>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</si>
  <si>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</si>
  <si>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</si>
  <si>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</si>
  <si>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</si>
  <si>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</si>
  <si>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</si>
  <si>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</si>
  <si>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</si>
  <si>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</si>
  <si>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</si>
  <si>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</si>
  <si>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</si>
  <si>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</si>
  <si>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</si>
  <si>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</si>
  <si>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</si>
  <si>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</si>
  <si>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</si>
  <si>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</si>
  <si>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</si>
  <si>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</si>
  <si>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</si>
  <si>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</si>
  <si>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</si>
  <si>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</si>
  <si>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</si>
  <si>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</si>
  <si>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</si>
  <si>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</si>
  <si>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</si>
  <si>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</si>
  <si>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</si>
  <si>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</si>
  <si>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</si>
  <si>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</si>
  <si>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</si>
  <si>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</si>
  <si>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</si>
  <si>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</si>
  <si>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</si>
  <si>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</si>
  <si>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</si>
  <si>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</si>
  <si>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</si>
  <si>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</si>
  <si>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</si>
  <si>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</si>
  <si>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</si>
  <si>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</si>
  <si>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</si>
  <si>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</si>
  <si>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</si>
  <si>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</si>
  <si>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</si>
  <si>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</si>
  <si>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</si>
  <si>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</si>
  <si>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</si>
  <si>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</si>
  <si>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</si>
  <si>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</si>
  <si>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</si>
  <si>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</si>
  <si>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</si>
  <si>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</si>
  <si>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</si>
  <si>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</si>
  <si>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</si>
  <si>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</si>
  <si>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</si>
  <si>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</si>
  <si>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</si>
  <si>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</si>
  <si>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</si>
  <si>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</si>
  <si>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</si>
  <si>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</si>
  <si>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</si>
  <si>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</si>
  <si>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</si>
  <si>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</si>
  <si>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</si>
  <si>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</si>
  <si>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</si>
  <si>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</si>
  <si>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</si>
  <si>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</si>
  <si>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</si>
  <si>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</si>
  <si>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</si>
  <si>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</si>
  <si>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</si>
  <si>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</si>
  <si>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</si>
  <si>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</si>
  <si>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</si>
  <si>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</si>
  <si>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</si>
  <si>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</si>
  <si>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</si>
  <si>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</si>
  <si>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</si>
  <si>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</si>
  <si>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</si>
  <si>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</si>
  <si>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</si>
  <si>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</si>
  <si>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</si>
  <si>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</si>
  <si>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</si>
  <si>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</si>
  <si>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</si>
  <si>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</si>
  <si>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</si>
  <si>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</si>
  <si>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</si>
  <si>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</si>
  <si>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</si>
  <si>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</si>
  <si>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</si>
  <si>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</si>
  <si>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</si>
  <si>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</si>
  <si>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</si>
  <si>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</si>
  <si>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</si>
  <si>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</si>
  <si>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</si>
  <si>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</si>
  <si>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</si>
  <si>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</si>
  <si>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</si>
  <si>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</si>
  <si>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</si>
  <si>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</si>
  <si>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</si>
  <si>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</si>
  <si>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</si>
  <si>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</si>
  <si>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</si>
  <si>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</si>
  <si>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</si>
  <si>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</si>
  <si>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</si>
  <si>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</si>
  <si>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</si>
  <si>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</si>
  <si>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</si>
  <si>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</si>
  <si>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</si>
  <si>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</si>
  <si>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</si>
  <si>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</si>
  <si>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</si>
  <si>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</si>
  <si>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</si>
  <si>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</si>
  <si>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</si>
  <si>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</si>
  <si>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</si>
  <si>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</si>
  <si>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</si>
  <si>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</si>
  <si>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</si>
  <si>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</si>
  <si>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</si>
  <si>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</si>
  <si>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</si>
  <si>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</si>
  <si>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</si>
  <si>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</si>
  <si>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</si>
  <si>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</si>
  <si>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</si>
  <si>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</si>
  <si>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</si>
  <si>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</si>
  <si>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</si>
  <si>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</si>
  <si>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</si>
  <si>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</si>
  <si>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</si>
  <si>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</si>
  <si>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</si>
  <si>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</si>
  <si>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</si>
  <si>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</si>
  <si>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</si>
  <si>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</si>
  <si>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</si>
  <si>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</si>
  <si>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</si>
  <si>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</si>
  <si>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</si>
  <si>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</si>
  <si>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</si>
  <si>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</si>
  <si>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</si>
  <si>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</si>
  <si>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</si>
  <si>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</si>
  <si>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</si>
  <si>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</si>
  <si>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</si>
  <si>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</si>
  <si>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</si>
  <si>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</si>
  <si>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</si>
  <si>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</si>
  <si>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</si>
  <si>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</si>
  <si>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</si>
  <si>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</si>
  <si>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</si>
  <si>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</si>
  <si>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</si>
  <si>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</si>
  <si>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</si>
  <si>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</si>
  <si>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</si>
  <si>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</si>
  <si>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</si>
  <si>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</si>
  <si>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</si>
  <si>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</si>
  <si>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</si>
  <si>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</si>
  <si>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</si>
  <si>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</si>
  <si>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</si>
  <si>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</si>
  <si>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</si>
  <si>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</si>
  <si>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</si>
  <si>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</si>
  <si>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</si>
  <si>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</si>
  <si>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</si>
  <si>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</si>
  <si>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</si>
  <si>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</si>
  <si>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</si>
  <si>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</si>
  <si>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</si>
  <si>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</si>
  <si>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</si>
  <si>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</si>
  <si>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</si>
  <si>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</si>
  <si>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</si>
  <si>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</si>
  <si>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</si>
  <si>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</si>
  <si>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</si>
  <si>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</si>
  <si>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</si>
  <si>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</si>
  <si>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</si>
  <si>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</si>
  <si>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</si>
  <si>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</si>
  <si>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</si>
  <si>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</si>
  <si>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</si>
  <si>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</si>
  <si>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</si>
  <si>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</si>
  <si>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</si>
  <si>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</si>
  <si>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</si>
  <si>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</si>
  <si>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</si>
  <si>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</si>
  <si>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</si>
  <si>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</si>
  <si>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</si>
  <si>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</si>
  <si>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</si>
  <si>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</si>
  <si>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</si>
  <si>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</si>
  <si>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</si>
  <si>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</si>
  <si>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</si>
  <si>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</si>
  <si>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</si>
  <si>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</si>
  <si>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</si>
  <si>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</si>
  <si>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</si>
  <si>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</si>
  <si>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</si>
  <si>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</si>
  <si>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</si>
  <si>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</si>
  <si>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</si>
  <si>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</si>
  <si>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</si>
  <si>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</si>
  <si>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</si>
  <si>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</si>
  <si>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</si>
  <si>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</si>
  <si>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</si>
  <si>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</si>
  <si>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</si>
  <si>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</si>
  <si>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</si>
  <si>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</si>
  <si>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</si>
  <si>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</si>
  <si>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</si>
  <si>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</si>
  <si>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</si>
  <si>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</si>
  <si>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</si>
  <si>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</si>
  <si>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</si>
  <si>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</si>
  <si>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</si>
  <si>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</si>
  <si>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</si>
  <si>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</si>
  <si>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</si>
  <si>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</si>
  <si>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</si>
  <si>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</si>
  <si>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</si>
  <si>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</si>
  <si>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</si>
  <si>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</si>
  <si>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</si>
  <si>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</si>
  <si>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</si>
  <si>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</si>
  <si>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</si>
  <si>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</si>
  <si>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</si>
  <si>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</si>
  <si>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</si>
  <si>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</si>
  <si>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</si>
  <si>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</si>
  <si>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</si>
  <si>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</si>
  <si>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</si>
  <si>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</si>
  <si>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</si>
  <si>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</si>
  <si>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</si>
  <si>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</si>
  <si>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</si>
  <si>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</si>
  <si>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</si>
  <si>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</si>
  <si>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</si>
  <si>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</si>
  <si>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</si>
  <si>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</si>
  <si>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</si>
  <si>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</si>
  <si>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</si>
  <si>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</si>
  <si>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</si>
  <si>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</si>
  <si>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</si>
  <si>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</si>
  <si>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</si>
  <si>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</si>
  <si>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</si>
  <si>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</si>
  <si>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</si>
  <si>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</si>
  <si>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</si>
  <si>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</si>
  <si>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</si>
  <si>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</si>
  <si>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</si>
  <si>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</si>
  <si>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</si>
  <si>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</si>
  <si>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</si>
  <si>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</si>
  <si>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</si>
  <si>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</si>
  <si>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</si>
  <si>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</si>
  <si>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</si>
  <si>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</si>
  <si>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</si>
  <si>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</si>
  <si>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</si>
  <si>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</si>
  <si>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</si>
  <si>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</si>
  <si>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</si>
  <si>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</si>
  <si>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</si>
  <si>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</si>
  <si>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</si>
  <si>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</si>
  <si>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</si>
  <si>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</si>
  <si>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</si>
  <si>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</si>
  <si>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</si>
  <si>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</si>
  <si>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</si>
  <si>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</si>
  <si>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</si>
  <si>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</si>
  <si>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</si>
  <si>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</si>
  <si>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</si>
  <si>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</si>
  <si>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</si>
  <si>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</si>
  <si>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</si>
  <si>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</si>
  <si>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</si>
  <si>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</si>
  <si>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</si>
  <si>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</si>
  <si>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</si>
  <si>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</si>
  <si>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</si>
  <si>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</si>
  <si>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</si>
  <si>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</si>
  <si>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</si>
  <si>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</si>
  <si>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</si>
  <si>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</si>
  <si>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</si>
  <si>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</si>
  <si>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</si>
  <si>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</si>
  <si>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</si>
  <si>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</si>
  <si>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</si>
  <si>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</si>
  <si>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</si>
  <si>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</si>
  <si>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</si>
  <si>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</si>
  <si>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</si>
  <si>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</si>
  <si>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</si>
  <si>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</si>
  <si>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</si>
  <si>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</si>
  <si>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</si>
  <si>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</si>
  <si>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</si>
  <si>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</si>
  <si>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</si>
  <si>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</si>
  <si>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</si>
  <si>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</si>
  <si>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</si>
  <si>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</si>
  <si>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</si>
  <si>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</si>
  <si>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</si>
  <si>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</si>
  <si>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</si>
  <si>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</si>
  <si>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</si>
  <si>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</si>
  <si>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</si>
  <si>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</si>
  <si>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</si>
  <si>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</si>
  <si>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</si>
  <si>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</si>
  <si>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</si>
  <si>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</si>
  <si>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</si>
  <si>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</si>
  <si>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</si>
  <si>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</si>
  <si>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</si>
  <si>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</si>
  <si>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</si>
  <si>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</si>
  <si>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</si>
  <si>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</si>
  <si>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</si>
  <si>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</si>
  <si>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</si>
  <si>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</si>
  <si>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</si>
  <si>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</si>
  <si>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</si>
  <si>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</si>
  <si>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</si>
  <si>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</si>
  <si>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</si>
  <si>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</si>
  <si>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</si>
  <si>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</si>
  <si>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</si>
  <si>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</si>
  <si>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</si>
  <si>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</si>
  <si>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</si>
  <si>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</si>
  <si>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</si>
  <si>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</si>
  <si>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</si>
  <si>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</si>
  <si>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</si>
  <si>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</si>
  <si>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</si>
  <si>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</si>
  <si>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</si>
  <si>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</si>
  <si>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</si>
  <si>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</si>
  <si>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</si>
  <si>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</si>
  <si>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</si>
  <si>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</si>
  <si>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</si>
  <si>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</si>
  <si>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</si>
  <si>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</si>
  <si>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</si>
  <si>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</si>
  <si>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</si>
  <si>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</si>
  <si>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</si>
  <si>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</si>
  <si>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</si>
  <si>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</si>
  <si>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</si>
  <si>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</si>
  <si>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</si>
  <si>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</si>
  <si>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</si>
  <si>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</si>
  <si>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</si>
  <si>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</si>
  <si>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</si>
  <si>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</si>
  <si>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</si>
  <si>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</si>
  <si>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</si>
  <si>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</si>
  <si>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</si>
  <si>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</si>
  <si>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</si>
  <si>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</si>
  <si>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</si>
  <si>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</si>
  <si>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</si>
  <si>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</si>
  <si>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</si>
  <si>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</si>
  <si>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</si>
  <si>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</si>
  <si>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</si>
  <si>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</si>
  <si>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</si>
  <si>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</si>
  <si>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</si>
  <si>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</si>
  <si>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</si>
  <si>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</si>
  <si>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</si>
  <si>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</si>
  <si>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</si>
  <si>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</si>
  <si>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</si>
  <si>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</si>
  <si>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</si>
  <si>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</si>
  <si>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</si>
  <si>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</si>
  <si>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</si>
  <si>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</si>
  <si>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</si>
  <si>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</si>
  <si>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</si>
  <si>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</si>
  <si>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</si>
  <si>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</si>
  <si>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</si>
  <si>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</si>
  <si>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</si>
  <si>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</si>
  <si>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</si>
  <si>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</si>
  <si>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</si>
  <si>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</si>
  <si>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</si>
  <si>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</si>
  <si>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</si>
  <si>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</si>
  <si>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</si>
  <si>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</si>
  <si>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</si>
  <si>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</si>
  <si>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</si>
  <si>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</si>
  <si>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</si>
  <si>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</si>
  <si>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</si>
  <si>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</si>
  <si>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</si>
  <si>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</si>
  <si>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</si>
  <si>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</si>
  <si>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</si>
  <si>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</si>
  <si>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</si>
  <si>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</si>
  <si>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</si>
  <si>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</si>
  <si>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</si>
  <si>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</si>
  <si>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</si>
  <si>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</si>
  <si>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</si>
  <si>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</si>
  <si>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</si>
  <si>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</si>
  <si>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</si>
  <si>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</si>
  <si>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</si>
  <si>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</si>
  <si>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</si>
  <si>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</si>
  <si>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</si>
  <si>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</si>
  <si>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</si>
  <si>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</si>
  <si>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</si>
  <si>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</si>
  <si>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</si>
  <si>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</si>
  <si>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</si>
  <si>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</si>
  <si>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</si>
  <si>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</si>
  <si>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</si>
  <si>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</si>
  <si>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</si>
  <si>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</si>
  <si>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</si>
  <si>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</si>
  <si>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</si>
  <si>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</si>
  <si>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</si>
  <si>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</si>
  <si>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</si>
  <si>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</si>
  <si>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</si>
  <si>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</si>
  <si>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</si>
  <si>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</si>
  <si>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</si>
  <si>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</si>
  <si>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</si>
  <si>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</si>
  <si>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</si>
  <si>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</si>
  <si>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</si>
  <si>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</si>
  <si>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</si>
  <si>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</si>
  <si>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</si>
  <si>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</si>
  <si>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</si>
  <si>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</si>
  <si>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</si>
  <si>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</si>
  <si>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</si>
  <si>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</si>
  <si>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</si>
  <si>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</si>
  <si>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</si>
  <si>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</si>
  <si>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</si>
  <si>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</si>
  <si>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</si>
  <si>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</si>
  <si>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</si>
  <si>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</si>
  <si>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</si>
  <si>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</si>
  <si>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</si>
  <si>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</si>
  <si>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</si>
  <si>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</si>
  <si>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</si>
  <si>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</si>
  <si>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</si>
  <si>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</si>
  <si>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</si>
  <si>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</si>
  <si>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</si>
  <si>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</si>
  <si>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</si>
  <si>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</si>
  <si>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</si>
  <si>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</si>
  <si>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</si>
  <si>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</si>
  <si>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</si>
  <si>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</si>
  <si>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</si>
  <si>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</si>
  <si>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</si>
  <si>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</si>
  <si>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</si>
  <si>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</si>
  <si>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</si>
  <si>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</si>
  <si>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</si>
  <si>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</si>
  <si>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</si>
  <si>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</si>
  <si>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</si>
  <si>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</si>
  <si>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</si>
  <si>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</si>
  <si>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</si>
  <si>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</si>
  <si>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</si>
  <si>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</si>
  <si>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</si>
  <si>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</si>
  <si>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</si>
  <si>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</si>
  <si>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</si>
  <si>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</si>
  <si>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</si>
  <si>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</si>
  <si>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</si>
  <si>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</si>
  <si>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</si>
  <si>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</si>
  <si>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</si>
  <si>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</si>
  <si>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</si>
  <si>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</si>
  <si>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</si>
  <si>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</si>
  <si>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</si>
  <si>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</si>
  <si>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</si>
  <si>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</si>
  <si>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</si>
  <si>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</si>
  <si>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</si>
  <si>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</si>
  <si>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</si>
  <si>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</si>
  <si>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</si>
  <si>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</si>
  <si>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</si>
  <si>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</si>
  <si>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</si>
  <si>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</si>
  <si>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</si>
  <si>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</si>
  <si>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</si>
  <si>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</si>
  <si>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</si>
  <si>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</si>
  <si>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</si>
  <si>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</si>
  <si>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</si>
  <si>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</si>
  <si>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</si>
  <si>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</si>
  <si>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</si>
  <si>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</si>
  <si>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</si>
  <si>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</si>
  <si>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</si>
  <si>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</si>
  <si>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</si>
  <si>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</si>
  <si>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</si>
  <si>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</si>
  <si>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</si>
  <si>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</si>
  <si>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</si>
  <si>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</si>
  <si>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</si>
  <si>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</si>
  <si>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</si>
  <si>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</si>
  <si>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</si>
  <si>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</si>
  <si>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</si>
  <si>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</si>
  <si>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</si>
  <si>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</si>
  <si>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</si>
  <si>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</si>
  <si>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</si>
  <si>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</si>
  <si>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</si>
  <si>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</si>
  <si>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</si>
  <si>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</si>
  <si>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</si>
  <si>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</si>
  <si>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</si>
  <si>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</si>
  <si>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</si>
  <si>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</si>
  <si>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</si>
  <si>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</si>
  <si>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</si>
  <si>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</si>
  <si>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</si>
  <si>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</si>
  <si>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</si>
  <si>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</si>
  <si>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</si>
  <si>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</si>
  <si>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</si>
  <si>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</si>
  <si>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</si>
  <si>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</si>
  <si>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</si>
  <si>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</si>
  <si>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</si>
  <si>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</si>
  <si>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</si>
  <si>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</si>
  <si>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</si>
  <si>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</si>
  <si>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</si>
  <si>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</si>
  <si>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</si>
  <si>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</si>
  <si>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</si>
  <si>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</si>
  <si>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</si>
  <si>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</si>
  <si>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</si>
  <si>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</si>
  <si>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</si>
  <si>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</si>
  <si>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</si>
  <si>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</si>
  <si>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</si>
  <si>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</si>
  <si>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</si>
  <si>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</si>
  <si>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</si>
  <si>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</si>
  <si>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</si>
  <si>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</si>
  <si>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</si>
  <si>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</si>
  <si>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</si>
  <si>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</si>
  <si>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</si>
  <si>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</si>
  <si>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</si>
  <si>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</si>
  <si>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</si>
  <si>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</si>
  <si>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</si>
  <si>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</si>
  <si>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</si>
  <si>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</si>
  <si>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</si>
  <si>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</si>
  <si>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</si>
  <si>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</si>
  <si>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</si>
  <si>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</si>
  <si>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</si>
  <si>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</si>
  <si>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</si>
  <si>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</si>
  <si>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</si>
  <si>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</si>
  <si>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</si>
  <si>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</si>
  <si>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</si>
  <si>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</si>
  <si>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</si>
  <si>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</si>
  <si>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</si>
  <si>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</si>
  <si>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</si>
  <si>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</si>
  <si>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</si>
  <si>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</si>
  <si>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</si>
  <si>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</si>
  <si>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</si>
  <si>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</si>
  <si>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</si>
  <si>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</si>
  <si>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</si>
  <si>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</si>
  <si>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</si>
  <si>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</si>
  <si>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</si>
  <si>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</si>
  <si>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</si>
  <si>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</si>
  <si>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</si>
  <si>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</si>
  <si>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</si>
  <si>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</si>
  <si>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</si>
  <si>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</si>
  <si>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</si>
  <si>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</si>
  <si>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</si>
  <si>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</si>
  <si>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</si>
  <si>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</si>
  <si>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</si>
  <si>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</si>
  <si>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</si>
  <si>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</si>
  <si>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</si>
  <si>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</si>
  <si>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</si>
  <si>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</si>
  <si>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</si>
  <si>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</si>
  <si>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</si>
  <si>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</si>
  <si>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</si>
  <si>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</si>
  <si>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</si>
  <si>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</si>
  <si>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</si>
  <si>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</si>
  <si>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</si>
  <si>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</si>
  <si>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</si>
  <si>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</si>
  <si>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</si>
  <si>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</si>
  <si>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</si>
  <si>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</si>
  <si>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</si>
  <si>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</si>
  <si>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</si>
  <si>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</si>
  <si>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</si>
  <si>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</si>
  <si>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</si>
  <si>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</si>
  <si>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</si>
  <si>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</si>
  <si>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</si>
  <si>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</si>
  <si>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</si>
  <si>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</si>
  <si>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</si>
  <si>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</si>
  <si>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</si>
  <si>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</si>
  <si>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</si>
  <si>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</si>
  <si>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</si>
  <si>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</si>
  <si>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</si>
  <si>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</si>
  <si>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</si>
  <si>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</si>
  <si>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</si>
  <si>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</si>
  <si>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</si>
  <si>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</si>
  <si>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</si>
  <si>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</si>
  <si>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</si>
  <si>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</si>
  <si>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</si>
  <si>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</si>
  <si>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</si>
  <si>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</si>
  <si>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</si>
  <si>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</si>
  <si>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</si>
  <si>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</si>
  <si>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</si>
  <si>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</si>
  <si>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</si>
  <si>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</si>
  <si>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</si>
  <si>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</si>
  <si>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</si>
  <si>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</si>
  <si>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</si>
  <si>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</si>
  <si>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</si>
  <si>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</si>
  <si>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</si>
  <si>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</si>
  <si>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</si>
  <si>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</si>
  <si>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</si>
  <si>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</si>
  <si>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</si>
  <si>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</si>
  <si>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</si>
  <si>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</si>
  <si>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</si>
  <si>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</si>
  <si>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</si>
  <si>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</si>
  <si>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</si>
  <si>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</si>
  <si>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</si>
  <si>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</si>
  <si>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</si>
  <si>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</si>
  <si>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</si>
  <si>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</si>
  <si>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</si>
  <si>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</si>
  <si>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</si>
  <si>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</si>
  <si>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</si>
  <si>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</si>
  <si>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</si>
  <si>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</si>
  <si>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</si>
  <si>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</si>
  <si>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</si>
  <si>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</si>
  <si>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</si>
  <si>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</si>
  <si>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</si>
  <si>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</si>
  <si>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</si>
  <si>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</si>
  <si>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</si>
  <si>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</si>
  <si>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</si>
  <si>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</si>
  <si>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</si>
  <si>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</si>
  <si>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</si>
  <si>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</si>
  <si>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</si>
  <si>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</si>
  <si>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</si>
  <si>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</si>
  <si>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</si>
  <si>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</si>
  <si>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</si>
  <si>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</si>
  <si>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</si>
  <si>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</si>
  <si>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</si>
  <si>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</si>
  <si>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</si>
  <si>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</si>
  <si>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</si>
  <si>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</si>
  <si>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</si>
  <si>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</si>
  <si>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</si>
  <si>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</si>
  <si>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</si>
  <si>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</si>
  <si>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</si>
  <si>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</si>
  <si>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</si>
  <si>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</si>
  <si>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</si>
  <si>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</si>
  <si>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</si>
  <si>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</si>
  <si>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</si>
  <si>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</si>
  <si>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</si>
  <si>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</si>
  <si>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</si>
  <si>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</si>
  <si>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</si>
  <si>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</si>
  <si>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</si>
  <si>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</si>
  <si>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</si>
  <si>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</si>
  <si>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</si>
  <si>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</si>
  <si>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</si>
  <si>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</si>
  <si>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</si>
  <si>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</si>
  <si>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</si>
  <si>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</si>
  <si>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</si>
  <si>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</si>
  <si>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</si>
  <si>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</si>
  <si>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</si>
  <si>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</si>
  <si>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</si>
  <si>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</si>
  <si>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</si>
  <si>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</si>
  <si>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</si>
  <si>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</si>
  <si>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</si>
  <si>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</si>
  <si>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</si>
  <si>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</si>
  <si>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</si>
  <si>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</si>
  <si>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</si>
  <si>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</si>
  <si>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</si>
  <si>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</si>
  <si>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</si>
  <si>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</si>
  <si>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</si>
  <si>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</si>
  <si>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</si>
  <si>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</si>
  <si>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</si>
  <si>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</si>
  <si>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</si>
  <si>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</si>
  <si>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</si>
  <si>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</si>
  <si>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</si>
  <si>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</si>
  <si>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</si>
  <si>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</si>
  <si>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</si>
  <si>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</si>
  <si>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</si>
  <si>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</si>
  <si>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</si>
  <si>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</si>
  <si>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</si>
  <si>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</si>
  <si>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</si>
  <si>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</si>
  <si>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</si>
  <si>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</si>
  <si>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</si>
  <si>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</si>
  <si>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</si>
  <si>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</si>
  <si>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</si>
  <si>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</si>
  <si>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</si>
  <si>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</si>
  <si>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</si>
  <si>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</si>
  <si>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</si>
  <si>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</si>
  <si>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</si>
  <si>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</si>
  <si>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</si>
  <si>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</si>
  <si>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</si>
  <si>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</si>
  <si>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</si>
  <si>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</si>
  <si>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</si>
  <si>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</si>
  <si>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</si>
  <si>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</si>
  <si>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</si>
  <si>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</si>
  <si>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</si>
  <si>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</si>
  <si>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</si>
  <si>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</si>
  <si>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</si>
  <si>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</si>
  <si>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</si>
  <si>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</si>
  <si>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</si>
  <si>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</si>
  <si>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</si>
  <si>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</si>
  <si>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</si>
  <si>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</si>
  <si>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</si>
  <si>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</si>
  <si>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</si>
  <si>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</si>
  <si>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</si>
  <si>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</si>
  <si>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</si>
  <si>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</si>
  <si>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</si>
  <si>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</si>
  <si>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</si>
  <si>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</si>
  <si>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</si>
  <si>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</si>
  <si>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</si>
  <si>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</si>
  <si>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</si>
  <si>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</si>
  <si>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</si>
  <si>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</si>
  <si>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</si>
  <si>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</si>
  <si>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</si>
  <si>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</si>
  <si>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</si>
  <si>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</si>
  <si>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</si>
  <si>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</si>
  <si>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</si>
  <si>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</si>
  <si>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</si>
  <si>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</si>
  <si>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</si>
  <si>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</si>
  <si>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</si>
  <si>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</si>
  <si>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</si>
  <si>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</si>
  <si>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</si>
  <si>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</si>
  <si>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</si>
  <si>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</si>
  <si>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</si>
  <si>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</si>
  <si>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</si>
  <si>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</si>
  <si>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</si>
  <si>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</si>
  <si>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</si>
  <si>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</si>
  <si>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</si>
  <si>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</si>
  <si>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</si>
  <si>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</si>
  <si>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</si>
  <si>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</si>
  <si>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</si>
  <si>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</si>
  <si>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</si>
  <si>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</si>
  <si>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</si>
  <si>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</si>
  <si>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</si>
  <si>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</si>
  <si>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</si>
  <si>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</si>
  <si>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</si>
  <si>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</si>
  <si>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</si>
  <si>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</si>
  <si>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</si>
  <si>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</si>
  <si>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</si>
  <si>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</si>
  <si>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</si>
  <si>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</si>
  <si>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</si>
  <si>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</si>
  <si>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</si>
  <si>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</si>
  <si>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</si>
  <si>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</si>
  <si>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</si>
  <si>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</si>
  <si>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</si>
  <si>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</si>
  <si>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</si>
  <si>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</si>
  <si>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</si>
  <si>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</si>
  <si>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</si>
  <si>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</si>
  <si>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</si>
  <si>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</si>
  <si>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</si>
  <si>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</si>
  <si>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</si>
  <si>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</si>
  <si>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</si>
  <si>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</si>
  <si>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</si>
  <si>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</si>
  <si>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</si>
  <si>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</si>
  <si>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</si>
  <si>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</si>
  <si>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</si>
  <si>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</si>
  <si>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</si>
  <si>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</si>
  <si>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</si>
  <si>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</si>
  <si>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</si>
  <si>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</si>
  <si>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</si>
  <si>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</si>
  <si>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</si>
  <si>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</si>
  <si>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</si>
  <si>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</si>
  <si>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</si>
  <si>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</si>
  <si>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</si>
  <si>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</si>
  <si>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</si>
  <si>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</si>
  <si>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</si>
  <si>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</si>
  <si>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</si>
  <si>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</si>
  <si>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</si>
  <si>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</si>
  <si>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</si>
  <si>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</si>
  <si>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</si>
  <si>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</si>
  <si>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</si>
  <si>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</si>
  <si>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</si>
  <si>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</si>
  <si>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</si>
  <si>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</si>
  <si>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</si>
  <si>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</si>
  <si>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</si>
  <si>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</si>
  <si>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</si>
  <si>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</si>
  <si>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</si>
  <si>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</si>
  <si>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</si>
  <si>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</si>
  <si>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</si>
  <si>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</si>
  <si>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</si>
  <si>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</si>
  <si>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</si>
  <si>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</si>
  <si>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</si>
  <si>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</si>
  <si>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</si>
  <si>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</si>
  <si>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</si>
  <si>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</si>
  <si>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</si>
  <si>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</si>
  <si>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</si>
  <si>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</si>
  <si>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</si>
  <si>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</si>
  <si>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</si>
  <si>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</si>
  <si>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</si>
  <si>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</si>
  <si>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</si>
  <si>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</si>
  <si>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</si>
  <si>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</si>
  <si>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</si>
  <si>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</si>
  <si>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</si>
  <si>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</si>
  <si>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</si>
  <si>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</si>
  <si>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</si>
  <si>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</si>
  <si>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</si>
  <si>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</si>
  <si>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</si>
  <si>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</si>
  <si>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</si>
  <si>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</si>
  <si>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</si>
  <si>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</si>
  <si>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</si>
  <si>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</si>
  <si>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</si>
  <si>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</si>
  <si>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</si>
  <si>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</si>
  <si>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</si>
  <si>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</si>
  <si>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</si>
  <si>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</si>
  <si>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</si>
  <si>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</si>
  <si>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</si>
  <si>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</si>
  <si>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</si>
  <si>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</si>
  <si>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</si>
  <si>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</si>
  <si>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</si>
  <si>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</si>
  <si>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</si>
  <si>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</si>
  <si>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</si>
  <si>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</si>
  <si>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</si>
  <si>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</si>
  <si>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</si>
  <si>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</si>
  <si>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</si>
  <si>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</si>
  <si>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</si>
  <si>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</si>
  <si>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</si>
  <si>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</si>
  <si>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</si>
  <si>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</si>
  <si>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</si>
  <si>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</si>
  <si>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</si>
  <si>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</si>
  <si>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</si>
  <si>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</si>
  <si>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</si>
  <si>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</si>
  <si>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</si>
  <si>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</si>
  <si>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</si>
  <si>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</si>
  <si>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</si>
  <si>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</si>
  <si>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</si>
  <si>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</si>
  <si>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</si>
  <si>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</si>
  <si>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</si>
  <si>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</si>
  <si>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</si>
  <si>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</si>
  <si>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</si>
  <si>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</si>
  <si>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</si>
  <si>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</si>
  <si>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</si>
  <si>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</si>
  <si>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</si>
  <si>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</si>
  <si>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</si>
  <si>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</si>
  <si>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</si>
  <si>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</si>
  <si>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</si>
  <si>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</si>
  <si>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</si>
  <si>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</si>
  <si>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</si>
  <si>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</si>
  <si>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</si>
  <si>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</si>
  <si>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</si>
  <si>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</si>
  <si>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</si>
  <si>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</si>
  <si>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</si>
  <si>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</si>
  <si>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</si>
  <si>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</si>
  <si>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</si>
  <si>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</si>
  <si>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</si>
  <si>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</si>
  <si>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</si>
  <si>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</si>
  <si>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</si>
  <si>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</si>
  <si>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</si>
  <si>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</si>
  <si>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</si>
  <si>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</si>
  <si>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</si>
  <si>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</si>
  <si>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</si>
  <si>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</si>
  <si>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</si>
  <si>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</si>
  <si>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</si>
  <si>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</si>
  <si>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</si>
  <si>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</si>
  <si>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</si>
  <si>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</si>
  <si>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</si>
  <si>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</si>
  <si>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</si>
  <si>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</si>
  <si>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</si>
  <si>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</si>
  <si>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</si>
  <si>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</si>
  <si>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</si>
  <si>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</si>
  <si>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</si>
  <si>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</si>
  <si>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</si>
  <si>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</si>
  <si>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</si>
  <si>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</si>
  <si>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</si>
  <si>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</si>
  <si>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</si>
  <si>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</si>
  <si>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</si>
  <si>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</si>
  <si>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</si>
  <si>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</si>
  <si>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</si>
  <si>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</si>
  <si>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</si>
  <si>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</si>
  <si>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</si>
  <si>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</si>
  <si>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</si>
  <si>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</si>
  <si>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</si>
  <si>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</si>
  <si>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</si>
  <si>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</si>
  <si>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</si>
  <si>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</si>
  <si>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</si>
  <si>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</si>
  <si>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</si>
  <si>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</si>
  <si>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</si>
  <si>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</si>
  <si>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</si>
  <si>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</si>
  <si>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</si>
  <si>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</si>
  <si>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</si>
  <si>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</si>
  <si>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</si>
  <si>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</si>
  <si>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</si>
  <si>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</si>
  <si>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</si>
  <si>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</si>
  <si>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</si>
  <si>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</si>
  <si>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</si>
  <si>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</si>
  <si>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</si>
  <si>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</si>
  <si>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</si>
  <si>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</si>
  <si>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</si>
  <si>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</si>
  <si>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</si>
  <si>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</si>
  <si>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</si>
  <si>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</si>
  <si>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</si>
  <si>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</si>
  <si>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</si>
  <si>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</si>
  <si>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</si>
  <si>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</si>
  <si>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</si>
  <si>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</si>
  <si>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</si>
  <si>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</si>
  <si>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</si>
  <si>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</si>
  <si>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</si>
  <si>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</si>
  <si>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</si>
  <si>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</si>
  <si>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</si>
  <si>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</si>
  <si>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</si>
  <si>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</si>
  <si>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</si>
  <si>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</si>
  <si>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</si>
  <si>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</si>
  <si>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</si>
  <si>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</si>
  <si>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</si>
  <si>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</si>
  <si>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</si>
  <si>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</si>
  <si>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</si>
  <si>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</si>
  <si>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</si>
  <si>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</si>
  <si>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</si>
  <si>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</si>
  <si>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</si>
  <si>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</si>
  <si>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</si>
  <si>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</si>
  <si>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</si>
  <si>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</si>
  <si>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</si>
  <si>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</si>
  <si>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</si>
  <si>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</si>
  <si>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</si>
  <si>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</si>
  <si>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</si>
  <si>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</si>
  <si>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</si>
  <si>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</si>
  <si>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</si>
  <si>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</si>
  <si>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</si>
  <si>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</si>
  <si>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</si>
  <si>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</si>
  <si>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</si>
  <si>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</si>
  <si>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</si>
  <si>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</si>
  <si>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</si>
  <si>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</si>
  <si>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</si>
  <si>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</si>
  <si>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</si>
  <si>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</si>
  <si>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</si>
  <si>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</si>
  <si>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</si>
  <si>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</si>
  <si>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</si>
  <si>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</si>
  <si>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</si>
  <si>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</si>
  <si>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</si>
  <si>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</si>
  <si>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</si>
  <si>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</si>
  <si>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</si>
  <si>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</si>
  <si>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</si>
  <si>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</si>
  <si>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</si>
  <si>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</si>
  <si>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</si>
  <si>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</si>
  <si>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</si>
  <si>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</si>
  <si>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</si>
  <si>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</si>
  <si>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</si>
  <si>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</si>
  <si>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</si>
  <si>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</si>
  <si>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</si>
  <si>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</si>
  <si>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</si>
  <si>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</si>
  <si>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</si>
  <si>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</si>
  <si>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</si>
  <si>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</si>
  <si>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</si>
  <si>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</si>
  <si>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</si>
  <si>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</si>
  <si>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</si>
  <si>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</si>
  <si>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</si>
  <si>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</si>
  <si>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</si>
  <si>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</si>
  <si>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</si>
  <si>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</si>
  <si>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</si>
  <si>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</si>
  <si>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</si>
  <si>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</si>
  <si>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</si>
  <si>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</si>
  <si>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</si>
  <si>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</si>
  <si>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</si>
  <si>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</si>
  <si>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</si>
  <si>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</si>
  <si>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</si>
  <si>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</si>
  <si>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</si>
  <si>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</si>
  <si>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</si>
  <si>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</si>
  <si>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</si>
  <si>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</si>
  <si>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</si>
  <si>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</si>
  <si>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</si>
  <si>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</si>
  <si>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</si>
  <si>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</si>
  <si>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</si>
  <si>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</si>
  <si>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</si>
  <si>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</si>
  <si>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</si>
  <si>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</si>
  <si>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</si>
  <si>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</si>
  <si>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</si>
  <si>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</si>
  <si>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</si>
  <si>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</si>
  <si>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</si>
  <si>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</si>
  <si>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</si>
  <si>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</si>
  <si>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</si>
  <si>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</si>
  <si>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</si>
  <si>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</si>
  <si>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</si>
  <si>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</si>
  <si>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</si>
  <si>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</si>
  <si>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</si>
  <si>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</si>
  <si>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</si>
  <si>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</si>
  <si>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</si>
  <si>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</si>
  <si>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</si>
  <si>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</si>
  <si>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</si>
  <si>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</si>
  <si>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</si>
  <si>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</si>
  <si>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</si>
  <si>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</si>
  <si>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</si>
  <si>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</si>
  <si>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</si>
  <si>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</si>
  <si>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</si>
  <si>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</si>
  <si>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</si>
  <si>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</si>
  <si>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</si>
  <si>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</si>
  <si>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</si>
  <si>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</si>
  <si>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</si>
  <si>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</si>
  <si>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</si>
  <si>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</si>
  <si>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</si>
  <si>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</si>
  <si>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</si>
  <si>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</si>
  <si>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</si>
  <si>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</si>
  <si>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</si>
  <si>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</si>
  <si>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</si>
  <si>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</si>
  <si>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</si>
  <si>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</si>
  <si>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</si>
  <si>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</si>
  <si>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</si>
  <si>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</si>
  <si>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</si>
  <si>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</si>
  <si>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</si>
  <si>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</si>
  <si>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</si>
  <si>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</si>
  <si>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</si>
  <si>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</si>
  <si>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</si>
  <si>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</si>
  <si>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</si>
  <si>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</si>
  <si>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</si>
  <si>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</si>
  <si>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</si>
  <si>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</si>
  <si>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</si>
  <si>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</si>
  <si>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</si>
  <si>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</si>
  <si>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</si>
  <si>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</si>
  <si>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</si>
  <si>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</si>
  <si>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</si>
  <si>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</si>
  <si>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</si>
  <si>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</si>
  <si>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</si>
  <si>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</si>
  <si>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</si>
  <si>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</si>
  <si>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</si>
  <si>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</si>
  <si>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</si>
  <si>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</si>
  <si>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</si>
  <si>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</si>
  <si>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</si>
  <si>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</si>
  <si>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</si>
  <si>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</si>
  <si>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</si>
  <si>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</si>
  <si>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</si>
  <si>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</si>
  <si>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</si>
  <si>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</si>
  <si>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</si>
  <si>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</si>
  <si>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</si>
  <si>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</si>
  <si>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</si>
  <si>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</si>
  <si>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</si>
  <si>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</si>
  <si>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</si>
  <si>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</si>
  <si>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</si>
  <si>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</si>
  <si>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</si>
  <si>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</si>
  <si>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</si>
  <si>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</si>
  <si>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</si>
  <si>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</si>
  <si>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</si>
  <si>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</si>
  <si>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</si>
  <si>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</si>
  <si>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</si>
  <si>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</si>
  <si>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</si>
  <si>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</si>
  <si>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</si>
  <si>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</si>
  <si>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</si>
  <si>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</si>
  <si>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</si>
  <si>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</si>
  <si>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</si>
  <si>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</si>
  <si>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</si>
  <si>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</si>
  <si>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</si>
  <si>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</si>
  <si>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</si>
  <si>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</si>
  <si>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</si>
  <si>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</si>
  <si>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</si>
  <si>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</si>
  <si>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</si>
  <si>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</si>
  <si>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</si>
  <si>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</si>
  <si>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</si>
  <si>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</si>
  <si>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</si>
  <si>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</si>
  <si>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</si>
  <si>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</si>
  <si>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</si>
  <si>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</si>
  <si>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</si>
  <si>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</si>
  <si>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</si>
  <si>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</si>
  <si>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</si>
  <si>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</si>
  <si>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</si>
  <si>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</si>
  <si>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</si>
  <si>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</si>
  <si>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</si>
  <si>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</si>
  <si>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</si>
  <si>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</si>
  <si>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</si>
  <si>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</si>
  <si>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</si>
  <si>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</si>
  <si>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</si>
  <si>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</si>
  <si>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</si>
  <si>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</si>
  <si>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</si>
  <si>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</si>
  <si>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</si>
  <si>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</si>
  <si>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</si>
  <si>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</si>
  <si>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</si>
  <si>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</si>
  <si>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</si>
  <si>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</si>
  <si>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</si>
  <si>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</si>
  <si>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</si>
  <si>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</si>
  <si>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</si>
  <si>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</si>
  <si>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</si>
  <si>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</si>
  <si>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</si>
  <si>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</si>
  <si>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</si>
  <si>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</si>
  <si>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</si>
  <si>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</si>
  <si>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</si>
  <si>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</si>
  <si>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</si>
  <si>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</si>
  <si>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</si>
  <si>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</si>
  <si>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</si>
  <si>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</si>
  <si>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</si>
  <si>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</si>
  <si>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</si>
  <si>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</si>
  <si>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</si>
  <si>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</si>
  <si>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</si>
  <si>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</si>
  <si>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</si>
  <si>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</si>
  <si>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</si>
  <si>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</si>
  <si>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</si>
  <si>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</si>
  <si>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</si>
  <si>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</si>
  <si>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</si>
  <si>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</si>
  <si>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</si>
  <si>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</si>
  <si>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</si>
  <si>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</si>
  <si>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</si>
  <si>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</si>
  <si>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</si>
  <si>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</si>
  <si>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</si>
  <si>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</si>
  <si>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</si>
  <si>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</si>
  <si>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</si>
  <si>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</si>
  <si>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</si>
  <si>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</si>
  <si>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</si>
  <si>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</si>
  <si>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</si>
  <si>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</si>
  <si>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</si>
  <si>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</si>
  <si>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</si>
  <si>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</si>
  <si>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</si>
  <si>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</si>
  <si>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</si>
  <si>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</si>
  <si>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</si>
  <si>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</si>
  <si>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</si>
  <si>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</si>
  <si>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</si>
  <si>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</si>
  <si>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</si>
  <si>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</si>
  <si>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</si>
  <si>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</si>
  <si>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</si>
  <si>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</si>
  <si>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</si>
  <si>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</si>
  <si>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</si>
  <si>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</si>
  <si>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</si>
  <si>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</si>
  <si>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</si>
  <si>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</si>
  <si>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</si>
  <si>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</si>
  <si>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</si>
  <si>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</si>
  <si>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</si>
  <si>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</si>
  <si>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</si>
  <si>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</si>
  <si>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</si>
  <si>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</si>
  <si>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</si>
  <si>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</si>
  <si>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</si>
  <si>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</si>
  <si>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</si>
  <si>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</si>
  <si>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</si>
  <si>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</si>
  <si>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</si>
  <si>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</si>
  <si>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</si>
  <si>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</si>
  <si>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</si>
  <si>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</si>
  <si>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</si>
  <si>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</si>
  <si>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</si>
  <si>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</si>
  <si>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</si>
  <si>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</si>
  <si>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</si>
  <si>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</si>
  <si>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</si>
  <si>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</si>
  <si>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</si>
  <si>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</si>
  <si>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</si>
  <si>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</si>
  <si>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</si>
  <si>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</si>
  <si>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</si>
  <si>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</si>
  <si>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</si>
  <si>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</si>
  <si>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</si>
  <si>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</si>
  <si>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</si>
  <si>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</si>
  <si>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</si>
  <si>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</si>
  <si>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</si>
  <si>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</si>
  <si>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</si>
  <si>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</si>
  <si>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</si>
  <si>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</si>
  <si>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</si>
  <si>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</si>
  <si>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</si>
  <si>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</si>
  <si>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</si>
  <si>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</si>
  <si>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</si>
  <si>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</si>
  <si>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</si>
  <si>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</si>
  <si>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</si>
  <si>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</si>
  <si>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</si>
  <si>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</si>
  <si>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</si>
  <si>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</si>
  <si>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</si>
  <si>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</si>
  <si>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</si>
  <si>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</si>
  <si>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</si>
  <si>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</si>
  <si>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</si>
  <si>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</si>
  <si>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</si>
  <si>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</si>
  <si>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</si>
  <si>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</si>
  <si>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</si>
  <si>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</si>
  <si>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</si>
  <si>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</si>
  <si>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</si>
  <si>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</si>
  <si>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</si>
  <si>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</si>
  <si>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</si>
  <si>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</si>
  <si>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</si>
  <si>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</si>
  <si>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</si>
  <si>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</si>
  <si>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</si>
  <si>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</si>
  <si>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</si>
  <si>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</si>
  <si>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</si>
  <si>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</si>
  <si>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</si>
  <si>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</si>
  <si>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</si>
  <si>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</si>
  <si>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</si>
  <si>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</si>
  <si>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</si>
  <si>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</si>
  <si>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</si>
  <si>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</si>
  <si>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</si>
  <si>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</si>
  <si>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</si>
  <si>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</si>
  <si>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</si>
  <si>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</si>
  <si>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</si>
  <si>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</si>
  <si>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</si>
  <si>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</si>
  <si>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</si>
  <si>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</si>
  <si>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</si>
  <si>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</si>
  <si>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</si>
  <si>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</si>
  <si>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</si>
  <si>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</si>
  <si>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</si>
  <si>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</si>
  <si>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</si>
  <si>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</si>
  <si>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</si>
  <si>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</si>
  <si>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</si>
  <si>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</si>
  <si>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</si>
  <si>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</si>
  <si>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</si>
  <si>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</si>
  <si>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</si>
  <si>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</si>
  <si>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</si>
  <si>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</si>
  <si>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</si>
  <si>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</si>
  <si>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</si>
  <si>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</si>
  <si>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</si>
  <si>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</si>
  <si>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</si>
  <si>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</si>
  <si>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</si>
  <si>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</si>
  <si>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</si>
  <si>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</si>
  <si>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</si>
  <si>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</si>
  <si>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</si>
  <si>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</si>
  <si>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</si>
  <si>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</si>
  <si>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</si>
  <si>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</si>
  <si>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</si>
  <si>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</si>
  <si>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</si>
  <si>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</si>
  <si>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</si>
  <si>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</si>
  <si>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</si>
  <si>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</si>
  <si>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</si>
  <si>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</si>
  <si>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</si>
  <si>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</si>
  <si>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</si>
  <si>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</si>
  <si>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</si>
  <si>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</si>
  <si>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</si>
  <si>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</si>
  <si>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</si>
  <si>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</si>
  <si>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</si>
  <si>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</si>
  <si>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</si>
  <si>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</si>
  <si>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</si>
  <si>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</si>
  <si>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</si>
  <si>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</si>
  <si>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</si>
  <si>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</si>
  <si>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</si>
  <si>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</si>
  <si>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</si>
  <si>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</si>
  <si>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</si>
  <si>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</si>
  <si>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</si>
  <si>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</si>
  <si>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</si>
  <si>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</si>
  <si>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</si>
  <si>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</si>
  <si>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</si>
  <si>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</si>
  <si>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</si>
  <si>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</si>
  <si>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</si>
  <si>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</si>
  <si>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</si>
  <si>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</si>
  <si>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</si>
  <si>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</si>
  <si>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</si>
  <si>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</si>
  <si>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</si>
  <si>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</si>
  <si>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</si>
  <si>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</si>
  <si>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</si>
  <si>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</si>
  <si>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</si>
  <si>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</si>
  <si>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</si>
  <si>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</si>
  <si>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</si>
  <si>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</si>
  <si>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</si>
  <si>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</si>
  <si>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</si>
  <si>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</si>
  <si>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</si>
  <si>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</si>
  <si>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</si>
  <si>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</si>
  <si>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</si>
  <si>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</si>
  <si>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</si>
  <si>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</si>
  <si>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</si>
  <si>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</si>
  <si>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</si>
  <si>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</si>
  <si>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</si>
  <si>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</si>
  <si>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</si>
  <si>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</si>
  <si>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</si>
  <si>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</si>
  <si>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</si>
  <si>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</si>
  <si>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</si>
  <si>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</si>
  <si>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</si>
  <si>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</si>
  <si>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</si>
  <si>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</si>
  <si>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</si>
  <si>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</si>
  <si>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</si>
  <si>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</si>
  <si>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</si>
  <si>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</si>
  <si>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</si>
  <si>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</si>
  <si>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</si>
  <si>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</si>
  <si>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</si>
  <si>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</si>
  <si>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</si>
  <si>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</si>
  <si>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</si>
  <si>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</si>
  <si>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</si>
  <si>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</si>
  <si>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</si>
  <si>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</si>
  <si>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</si>
  <si>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</si>
  <si>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</si>
  <si>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</si>
  <si>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</si>
  <si>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</si>
  <si>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</si>
  <si>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</si>
  <si>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</si>
  <si>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</si>
  <si>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</si>
  <si>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</si>
  <si>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</si>
  <si>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</si>
  <si>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</si>
  <si>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</si>
  <si>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</si>
  <si>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</si>
  <si>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</si>
  <si>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</si>
  <si>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</si>
  <si>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</si>
  <si>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</si>
  <si>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</si>
  <si>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</si>
  <si>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</si>
  <si>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</si>
  <si>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</si>
  <si>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</si>
  <si>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</si>
  <si>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</si>
  <si>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</si>
  <si>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</si>
  <si>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</si>
  <si>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</si>
  <si>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</si>
  <si>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</si>
  <si>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</si>
  <si>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</si>
  <si>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</si>
  <si>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</si>
  <si>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</si>
  <si>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</si>
  <si>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</si>
  <si>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</si>
  <si>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</si>
  <si>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</si>
  <si>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</si>
  <si>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</si>
  <si>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</si>
  <si>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</si>
  <si>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</si>
  <si>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</si>
  <si>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</si>
  <si>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</si>
  <si>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</si>
  <si>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</si>
  <si>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</si>
  <si>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</si>
  <si>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</si>
  <si>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</si>
  <si>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</si>
  <si>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</si>
  <si>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</si>
  <si>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</si>
  <si>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</si>
  <si>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</si>
  <si>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</si>
  <si>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</si>
  <si>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</si>
  <si>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</si>
  <si>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</si>
  <si>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</si>
  <si>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</si>
  <si>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</si>
  <si>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</si>
  <si>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</si>
  <si>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</si>
  <si>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</si>
  <si>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</si>
  <si>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</si>
  <si>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</si>
  <si>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</si>
  <si>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</si>
  <si>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</si>
  <si>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</si>
  <si>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</si>
  <si>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</si>
  <si>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</si>
  <si>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</si>
  <si>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</si>
  <si>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</si>
  <si>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</si>
  <si>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</si>
  <si>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</si>
  <si>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</si>
  <si>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</si>
  <si>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</si>
  <si>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</si>
  <si>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</si>
  <si>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</si>
  <si>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</si>
  <si>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</si>
  <si>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</si>
  <si>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</si>
  <si>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</si>
  <si>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</si>
  <si>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</si>
  <si>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</si>
  <si>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</si>
  <si>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</si>
  <si>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</si>
  <si>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</si>
  <si>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</si>
  <si>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</si>
  <si>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</si>
  <si>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</si>
  <si>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</si>
  <si>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</si>
  <si>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</si>
  <si>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</si>
  <si>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</si>
  <si>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</si>
  <si>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</si>
  <si>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</si>
  <si>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</si>
  <si>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</si>
  <si>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</si>
  <si>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</si>
  <si>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</si>
  <si>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</si>
  <si>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</si>
  <si>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</si>
  <si>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</si>
  <si>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</si>
  <si>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</si>
  <si>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</si>
  <si>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</si>
  <si>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</si>
  <si>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</si>
  <si>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</si>
  <si>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</si>
  <si>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</si>
  <si>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</si>
  <si>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</si>
  <si>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</si>
  <si>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</si>
  <si>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</si>
  <si>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</si>
  <si>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</si>
  <si>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</si>
  <si>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</si>
  <si>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</si>
  <si>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</si>
  <si>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</si>
  <si>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</si>
  <si>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</si>
  <si>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</si>
  <si>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</si>
  <si>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</si>
  <si>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</si>
  <si>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</si>
  <si>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</si>
  <si>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</si>
  <si>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</si>
  <si>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</si>
  <si>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</si>
  <si>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</si>
  <si>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</si>
  <si>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</si>
  <si>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</si>
  <si>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</si>
  <si>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</si>
  <si>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</si>
  <si>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</si>
  <si>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</si>
  <si>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</si>
  <si>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</si>
  <si>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</si>
  <si>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</si>
  <si>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</si>
  <si>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</si>
  <si>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</si>
  <si>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</si>
  <si>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</si>
  <si>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</si>
  <si>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</si>
  <si>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</si>
  <si>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</si>
  <si>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</si>
  <si>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</si>
  <si>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</si>
  <si>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</si>
  <si>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</si>
  <si>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</si>
  <si>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</si>
  <si>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</si>
  <si>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</si>
  <si>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</si>
  <si>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</si>
  <si>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</si>
  <si>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</si>
  <si>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</si>
  <si>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</si>
  <si>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</si>
  <si>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</si>
  <si>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</si>
  <si>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</si>
  <si>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</si>
  <si>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</si>
  <si>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</si>
  <si>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</si>
  <si>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</si>
  <si>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</si>
  <si>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</si>
  <si>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</si>
  <si>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</si>
  <si>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</si>
  <si>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</si>
  <si>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</si>
  <si>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</si>
  <si>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</si>
  <si>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</si>
  <si>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</si>
  <si>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</si>
  <si>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</si>
  <si>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</si>
  <si>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</si>
  <si>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</si>
  <si>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</si>
  <si>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</si>
  <si>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</si>
  <si>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</si>
  <si>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</si>
  <si>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</si>
  <si>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</si>
  <si>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</si>
  <si>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</si>
  <si>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</si>
  <si>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</si>
  <si>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</si>
  <si>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</si>
  <si>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</si>
  <si>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</si>
  <si>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</si>
  <si>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</si>
  <si>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</si>
  <si>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</si>
  <si>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</si>
  <si>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</si>
  <si>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</si>
  <si>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</si>
  <si>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</si>
  <si>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</si>
  <si>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</si>
  <si>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</si>
  <si>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</si>
  <si>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</si>
  <si>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</si>
  <si>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</si>
  <si>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</si>
  <si>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</si>
  <si>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</si>
  <si>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</si>
  <si>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</si>
  <si>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</si>
  <si>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</si>
  <si>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</si>
  <si>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</si>
  <si>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</si>
  <si>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</si>
  <si>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</si>
  <si>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</si>
  <si>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</si>
  <si>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</si>
  <si>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</si>
  <si>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</si>
  <si>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</si>
  <si>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</si>
  <si>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</si>
  <si>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</si>
  <si>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</si>
  <si>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</si>
  <si>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</si>
  <si>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</si>
  <si>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</si>
  <si>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</si>
  <si>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</si>
  <si>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</si>
  <si>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</si>
  <si>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</si>
  <si>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</si>
  <si>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</si>
  <si>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</si>
  <si>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</si>
  <si>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</si>
  <si>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</si>
  <si>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</si>
  <si>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</si>
  <si>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</si>
  <si>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</si>
  <si>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</si>
  <si>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</si>
  <si>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</si>
  <si>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</si>
  <si>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</si>
  <si>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</si>
  <si>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</si>
  <si>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</si>
  <si>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</si>
  <si>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</si>
  <si>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</si>
  <si>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</si>
  <si>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</si>
  <si>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</si>
  <si>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</si>
  <si>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</si>
  <si>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</si>
  <si>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</si>
  <si>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</si>
  <si>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</si>
  <si>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</si>
  <si>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</si>
  <si>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</si>
  <si>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</si>
  <si>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</si>
  <si>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</si>
  <si>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</si>
  <si>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</si>
  <si>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</si>
  <si>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</si>
  <si>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</si>
  <si>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</si>
  <si>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</si>
  <si>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</si>
  <si>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</si>
  <si>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</si>
  <si>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</si>
  <si>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</si>
  <si>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</si>
  <si>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</si>
  <si>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</si>
  <si>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</si>
  <si>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</si>
  <si>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</si>
  <si>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</si>
  <si>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</si>
  <si>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</si>
  <si>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</si>
  <si>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</si>
  <si>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</si>
  <si>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</si>
  <si>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</si>
  <si>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</si>
  <si>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</si>
  <si>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</si>
  <si>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</si>
  <si>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</si>
  <si>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</si>
  <si>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</si>
  <si>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</si>
  <si>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</si>
  <si>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</si>
  <si>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</si>
  <si>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</si>
  <si>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</si>
  <si>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</si>
  <si>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</si>
  <si>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</si>
  <si>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</si>
  <si>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</si>
  <si>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</si>
  <si>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</si>
  <si>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</si>
  <si>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</si>
  <si>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</si>
  <si>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</si>
  <si>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</si>
  <si>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</si>
  <si>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</si>
  <si>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</si>
  <si>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</si>
  <si>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</si>
  <si>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</si>
  <si>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</si>
  <si>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</si>
  <si>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</si>
  <si>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</si>
  <si>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</si>
  <si>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</si>
  <si>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</si>
  <si>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</si>
  <si>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</si>
  <si>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</si>
  <si>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</si>
  <si>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</si>
  <si>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</si>
  <si>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</si>
  <si>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</si>
  <si>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</si>
  <si>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</si>
  <si>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</si>
  <si>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</si>
  <si>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</si>
  <si>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</si>
  <si>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</si>
  <si>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</si>
  <si>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</si>
  <si>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</si>
  <si>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</si>
  <si>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</si>
  <si>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</si>
  <si>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</si>
  <si>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</si>
  <si>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</si>
  <si>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</si>
  <si>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</si>
  <si>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</si>
  <si>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</si>
  <si>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</si>
  <si>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</si>
  <si>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</si>
  <si>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</si>
  <si>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</si>
  <si>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</si>
  <si>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</si>
  <si>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</si>
  <si>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</si>
  <si>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</si>
  <si>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</si>
  <si>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</si>
  <si>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</si>
  <si>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</si>
  <si>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</si>
  <si>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</si>
  <si>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</si>
  <si>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</si>
  <si>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</si>
  <si>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</si>
  <si>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</si>
  <si>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</si>
  <si>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</si>
  <si>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</si>
  <si>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</si>
  <si>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</si>
  <si>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</si>
  <si>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</si>
  <si>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</si>
  <si>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</si>
  <si>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</si>
  <si>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</si>
  <si>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</si>
  <si>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</si>
  <si>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</si>
  <si>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</si>
  <si>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</si>
  <si>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</si>
  <si>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</si>
  <si>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</si>
  <si>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</si>
  <si>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</si>
  <si>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</si>
  <si>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</si>
  <si>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</si>
  <si>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</si>
  <si>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</si>
  <si>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</si>
  <si>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</si>
  <si>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</si>
  <si>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</si>
  <si>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</si>
  <si>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</si>
  <si>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</si>
  <si>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</si>
  <si>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</si>
  <si>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</si>
  <si>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</si>
  <si>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</si>
  <si>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</si>
  <si>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</si>
  <si>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</si>
  <si>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</si>
  <si>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</si>
  <si>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</si>
  <si>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</si>
  <si>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</si>
  <si>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</si>
  <si>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</si>
  <si>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</si>
  <si>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</si>
  <si>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</si>
  <si>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</si>
  <si>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</si>
  <si>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</si>
  <si>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</si>
  <si>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</si>
  <si>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</si>
  <si>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</si>
  <si>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</si>
  <si>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</si>
  <si>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</si>
  <si>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</si>
  <si>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</si>
  <si>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</si>
  <si>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</si>
  <si>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</si>
  <si>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</si>
  <si>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</si>
  <si>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</si>
  <si>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</si>
  <si>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</si>
  <si>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</si>
  <si>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</si>
  <si>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</si>
  <si>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</si>
  <si>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</si>
  <si>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</si>
  <si>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</si>
  <si>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</si>
  <si>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</si>
  <si>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</si>
  <si>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</si>
  <si>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</si>
  <si>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</si>
  <si>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</si>
  <si>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</si>
  <si>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</si>
  <si>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</si>
  <si>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</si>
  <si>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</si>
  <si>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</si>
  <si>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</si>
  <si>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</si>
  <si>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</si>
  <si>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</si>
  <si>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</si>
  <si>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</si>
  <si>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</si>
  <si>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</si>
  <si>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</si>
  <si>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</si>
  <si>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</si>
  <si>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</si>
  <si>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</si>
  <si>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</si>
  <si>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</si>
  <si>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</si>
  <si>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</si>
  <si>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</si>
  <si>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</si>
  <si>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</si>
  <si>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</si>
  <si>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</si>
  <si>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</si>
  <si>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</si>
  <si>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</si>
  <si>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</si>
  <si>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</si>
  <si>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</si>
  <si>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</si>
  <si>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</si>
  <si>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</si>
  <si>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</si>
  <si>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</si>
  <si>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</si>
  <si>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</si>
  <si>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</si>
  <si>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</si>
  <si>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</si>
  <si>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</si>
  <si>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</si>
  <si>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</si>
  <si>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</si>
  <si>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</si>
  <si>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</si>
  <si>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</si>
  <si>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</si>
  <si>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</si>
  <si>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</si>
  <si>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</si>
  <si>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</si>
  <si>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</si>
  <si>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</si>
  <si>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</si>
  <si>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</si>
  <si>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</si>
  <si>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</si>
  <si>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</si>
  <si>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</si>
  <si>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</si>
  <si>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</si>
  <si>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</si>
  <si>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</si>
  <si>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</si>
  <si>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</si>
  <si>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</si>
  <si>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</si>
  <si>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</si>
  <si>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</si>
  <si>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</si>
  <si>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</si>
  <si>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</si>
  <si>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</si>
  <si>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</si>
  <si>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</si>
  <si>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</si>
  <si>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</si>
  <si>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</si>
  <si>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</si>
  <si>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</si>
  <si>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</si>
  <si>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</si>
  <si>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</si>
  <si>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</si>
  <si>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</si>
  <si>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</si>
  <si>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</si>
  <si>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</si>
  <si>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</si>
  <si>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</si>
  <si>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</si>
  <si>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</si>
  <si>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</si>
  <si>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</si>
  <si>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</si>
  <si>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</si>
  <si>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</si>
  <si>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</si>
  <si>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</si>
  <si>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</si>
  <si>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</si>
  <si>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</si>
  <si>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</si>
  <si>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</si>
  <si>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</si>
  <si>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</si>
  <si>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</si>
  <si>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</si>
  <si>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</si>
  <si>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</si>
  <si>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</si>
  <si>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</si>
  <si>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</si>
  <si>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</si>
  <si>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</si>
  <si>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</si>
  <si>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</si>
  <si>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</si>
  <si>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</si>
  <si>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</si>
  <si>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</si>
  <si>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</si>
  <si>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</si>
  <si>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</si>
  <si>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</si>
  <si>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</si>
  <si>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</si>
  <si>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</si>
  <si>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</si>
  <si>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</si>
  <si>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</si>
  <si>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</si>
  <si>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</si>
  <si>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</si>
  <si>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</si>
  <si>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</si>
  <si>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</si>
  <si>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</si>
  <si>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</si>
  <si>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</si>
  <si>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</si>
  <si>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</si>
  <si>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</si>
  <si>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</si>
  <si>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</si>
  <si>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</si>
  <si>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</si>
  <si>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</si>
  <si>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</si>
  <si>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</si>
  <si>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</si>
  <si>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</si>
  <si>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</si>
  <si>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</si>
  <si>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</si>
  <si>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</si>
  <si>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</si>
  <si>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</si>
  <si>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</si>
  <si>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</si>
  <si>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</si>
  <si>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</si>
  <si>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</si>
  <si>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</si>
  <si>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</si>
  <si>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</si>
  <si>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</si>
  <si>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</si>
  <si>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</si>
  <si>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</si>
  <si>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</si>
  <si>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</si>
  <si>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</si>
  <si>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</si>
  <si>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</si>
  <si>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</si>
  <si>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</si>
  <si>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</si>
  <si>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</si>
  <si>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</si>
  <si>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</si>
  <si>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</si>
  <si>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</si>
  <si>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</si>
  <si>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</si>
  <si>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</si>
  <si>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</si>
  <si>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</si>
  <si>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</si>
  <si>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</si>
  <si>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</si>
  <si>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</si>
  <si>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</si>
  <si>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</si>
  <si>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</si>
  <si>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</si>
  <si>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</si>
  <si>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</si>
  <si>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</si>
  <si>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</si>
  <si>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</si>
  <si>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</si>
  <si>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</si>
  <si>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</si>
  <si>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</si>
  <si>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</si>
  <si>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</si>
  <si>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</si>
  <si>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</si>
  <si>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</si>
  <si>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</si>
  <si>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</si>
  <si>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</si>
  <si>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</si>
  <si>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</si>
  <si>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</si>
  <si>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</si>
  <si>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</si>
  <si>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</si>
  <si>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</si>
  <si>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</si>
  <si>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</si>
  <si>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</si>
  <si>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</si>
  <si>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</si>
  <si>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</si>
  <si>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</si>
  <si>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</si>
  <si>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</si>
  <si>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</si>
  <si>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</si>
  <si>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</si>
  <si>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</si>
  <si>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</si>
  <si>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</si>
  <si>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</si>
  <si>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</si>
  <si>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</si>
  <si>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</si>
  <si>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</si>
  <si>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</si>
  <si>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</si>
  <si>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</si>
  <si>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</si>
  <si>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</si>
  <si>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</si>
  <si>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</si>
  <si>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</si>
  <si>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</si>
  <si>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</si>
  <si>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</si>
  <si>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</si>
  <si>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</si>
  <si>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</si>
  <si>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</si>
  <si>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</si>
  <si>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</si>
  <si>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</si>
  <si>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</si>
  <si>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</si>
  <si>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</si>
  <si>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</si>
  <si>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</si>
  <si>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</si>
  <si>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</si>
  <si>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</si>
  <si>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</si>
  <si>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</si>
  <si>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</si>
  <si>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</si>
  <si>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</si>
  <si>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</si>
  <si>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</si>
  <si>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</si>
  <si>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</si>
  <si>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</si>
  <si>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</si>
  <si>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</si>
  <si>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</si>
  <si>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</si>
  <si>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</si>
  <si>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</si>
  <si>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</si>
  <si>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</si>
  <si>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</si>
  <si>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</si>
  <si>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</si>
  <si>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</si>
  <si>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</si>
  <si>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</si>
  <si>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</si>
  <si>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</si>
  <si>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</si>
  <si>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</si>
  <si>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</si>
  <si>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</si>
  <si>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</si>
  <si>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</si>
  <si>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</si>
  <si>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</si>
  <si>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</si>
  <si>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</si>
  <si>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</si>
  <si>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</si>
  <si>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</si>
  <si>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</si>
  <si>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</si>
  <si>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</si>
  <si>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</si>
  <si>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</si>
  <si>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</si>
  <si>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</si>
  <si>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</si>
  <si>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</si>
  <si>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</si>
  <si>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</si>
  <si>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</si>
  <si>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</si>
  <si>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</si>
  <si>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</si>
  <si>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</si>
  <si>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</si>
  <si>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</si>
  <si>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</si>
  <si>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</si>
  <si>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</si>
  <si>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</si>
  <si>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</si>
  <si>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</si>
  <si>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</si>
  <si>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</si>
  <si>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</si>
  <si>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</si>
  <si>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</si>
  <si>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</si>
  <si>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</si>
  <si>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</si>
  <si>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</si>
  <si>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</si>
  <si>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</si>
  <si>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</si>
  <si>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</si>
  <si>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</si>
  <si>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</si>
  <si>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</si>
  <si>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</si>
  <si>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</si>
  <si>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</si>
  <si>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</si>
  <si>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</si>
  <si>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</si>
  <si>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</si>
  <si>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</si>
  <si>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</si>
  <si>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</si>
  <si>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</si>
  <si>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</si>
  <si>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</si>
  <si>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</si>
  <si>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</si>
  <si>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</si>
  <si>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</si>
  <si>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</si>
  <si>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</si>
  <si>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</si>
  <si>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</si>
  <si>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</si>
  <si>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</si>
  <si>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</si>
  <si>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</si>
  <si>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</si>
  <si>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</si>
  <si>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</si>
  <si>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</si>
  <si>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</si>
  <si>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</si>
  <si>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</si>
  <si>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</si>
  <si>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</si>
  <si>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</si>
  <si>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</si>
  <si>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</si>
  <si>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</si>
  <si>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</si>
  <si>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</si>
  <si>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</si>
  <si>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</si>
  <si>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</si>
  <si>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</si>
  <si>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</si>
  <si>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</si>
  <si>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</si>
  <si>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</si>
  <si>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</si>
  <si>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</si>
  <si>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</si>
  <si>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</si>
  <si>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</si>
  <si>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</si>
  <si>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</si>
  <si>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</si>
  <si>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</si>
  <si>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</si>
  <si>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</si>
  <si>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</si>
  <si>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</si>
  <si>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</si>
  <si>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</si>
  <si>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</si>
  <si>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</si>
  <si>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</si>
  <si>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</si>
  <si>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</si>
  <si>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</si>
  <si>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</si>
  <si>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</si>
  <si>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</si>
  <si>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</si>
  <si>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</si>
  <si>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</si>
  <si>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</si>
  <si>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</si>
  <si>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</si>
  <si>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</si>
  <si>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</si>
  <si>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</si>
  <si>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</si>
  <si>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</si>
  <si>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</si>
  <si>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</si>
  <si>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</si>
  <si>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</si>
  <si>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</si>
  <si>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</si>
  <si>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</si>
  <si>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</si>
  <si>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</si>
  <si>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</si>
  <si>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</si>
  <si>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</si>
  <si>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</si>
  <si>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</si>
  <si>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</si>
  <si>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</si>
  <si>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</si>
  <si>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</si>
  <si>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</si>
  <si>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</si>
  <si>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</si>
  <si>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</si>
  <si>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</si>
  <si>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</si>
  <si>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</si>
  <si>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</si>
  <si>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</si>
  <si>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</si>
  <si>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</si>
  <si>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</si>
  <si>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</si>
  <si>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</si>
  <si>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</si>
  <si>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</si>
  <si>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</si>
  <si>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</si>
  <si>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</si>
  <si>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</si>
  <si>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</si>
  <si>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</si>
  <si>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</si>
  <si>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</si>
  <si>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</si>
  <si>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</si>
  <si>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</si>
  <si>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</si>
  <si>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</si>
  <si>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</si>
  <si>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</si>
  <si>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</si>
  <si>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</si>
  <si>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</si>
  <si>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</si>
  <si>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</si>
  <si>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</si>
  <si>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</si>
  <si>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</si>
  <si>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</si>
  <si>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</si>
  <si>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</si>
  <si>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</si>
  <si>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</si>
  <si>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</si>
  <si>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</si>
  <si>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</si>
  <si>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</si>
  <si>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</si>
  <si>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</si>
  <si>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</si>
  <si>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</si>
  <si>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</si>
  <si>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</si>
  <si>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</si>
  <si>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</si>
  <si>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</si>
  <si>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</si>
  <si>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</si>
  <si>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</si>
  <si>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</si>
  <si>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</si>
  <si>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</si>
  <si>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</si>
  <si>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</si>
  <si>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</si>
  <si>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</si>
  <si>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</si>
  <si>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</si>
  <si>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</si>
  <si>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</si>
  <si>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</si>
  <si>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</si>
  <si>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</si>
  <si>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</si>
  <si>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</si>
  <si>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</si>
  <si>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</si>
  <si>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</si>
  <si>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</si>
  <si>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</si>
  <si>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</si>
  <si>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</si>
  <si>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</si>
  <si>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</si>
  <si>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</si>
  <si>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</si>
  <si>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</si>
  <si>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</si>
  <si>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</si>
  <si>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</si>
  <si>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</si>
  <si>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</si>
  <si>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</si>
  <si>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</si>
  <si>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</si>
  <si>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</si>
  <si>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</si>
  <si>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</si>
  <si>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</si>
  <si>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</si>
  <si>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</si>
  <si>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</si>
  <si>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</si>
  <si>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</si>
  <si>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</si>
  <si>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</si>
  <si>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</si>
  <si>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</si>
  <si>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</si>
  <si>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</si>
  <si>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</si>
  <si>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</si>
  <si>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</si>
  <si>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</si>
  <si>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</si>
  <si>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</si>
  <si>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</si>
  <si>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</si>
  <si>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</si>
  <si>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</si>
  <si>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</si>
  <si>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</si>
  <si>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</si>
  <si>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</si>
  <si>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</si>
  <si>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</si>
  <si>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</si>
  <si>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</si>
  <si>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</si>
  <si>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</si>
  <si>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</si>
  <si>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</si>
  <si>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</si>
  <si>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</si>
  <si>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</si>
  <si>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</si>
  <si>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</si>
  <si>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</si>
  <si>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</si>
  <si>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</si>
  <si>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</si>
  <si>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</si>
  <si>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</si>
  <si>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</si>
  <si>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</si>
  <si>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</si>
  <si>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</si>
  <si>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</si>
  <si>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</si>
  <si>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</si>
  <si>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</si>
  <si>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</si>
  <si>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</si>
  <si>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</si>
  <si>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</si>
  <si>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</si>
  <si>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</si>
  <si>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</si>
  <si>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</si>
  <si>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</si>
  <si>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</si>
  <si>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</si>
  <si>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</si>
  <si>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</si>
  <si>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</si>
  <si>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</si>
  <si>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</si>
  <si>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</si>
  <si>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</si>
  <si>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</si>
  <si>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</si>
  <si>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</si>
  <si>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</si>
  <si>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</si>
  <si>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</si>
  <si>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</si>
  <si>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</si>
  <si>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</si>
  <si>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</si>
  <si>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</si>
  <si>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</si>
  <si>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</si>
  <si>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</si>
  <si>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</si>
  <si>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</si>
  <si>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</si>
  <si>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</si>
  <si>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</si>
  <si>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</si>
  <si>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</si>
  <si>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</si>
  <si>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</si>
  <si>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</si>
  <si>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</si>
  <si>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</si>
  <si>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</si>
  <si>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</si>
  <si>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</si>
  <si>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</si>
  <si>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</si>
  <si>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</si>
  <si>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</si>
  <si>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</si>
  <si>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</si>
  <si>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</si>
  <si>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</si>
  <si>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</si>
  <si>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</si>
  <si>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</si>
  <si>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</si>
  <si>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</si>
  <si>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</si>
  <si>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</si>
  <si>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</si>
  <si>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</si>
  <si>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</si>
  <si>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</si>
  <si>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</si>
  <si>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</si>
  <si>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</si>
  <si>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</si>
  <si>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</si>
  <si>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</si>
  <si>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</si>
  <si>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</si>
  <si>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</si>
  <si>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</si>
  <si>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</si>
  <si>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</si>
  <si>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</si>
  <si>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</si>
  <si>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</si>
  <si>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</si>
  <si>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</si>
  <si>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</si>
  <si>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</si>
  <si>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</si>
  <si>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</si>
  <si>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</si>
  <si>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</si>
  <si>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</si>
  <si>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</si>
  <si>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</si>
  <si>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</si>
  <si>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</si>
  <si>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</si>
  <si>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</si>
  <si>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</si>
  <si>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</si>
  <si>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</si>
  <si>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</si>
  <si>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</si>
  <si>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</si>
  <si>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</si>
  <si>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</si>
  <si>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</si>
  <si>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</si>
  <si>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</si>
  <si>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</si>
  <si>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</si>
  <si>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</si>
  <si>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</si>
  <si>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</si>
  <si>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</si>
  <si>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</si>
  <si>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</si>
  <si>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</si>
  <si>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</si>
  <si>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</si>
  <si>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</si>
  <si>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</si>
  <si>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</si>
  <si>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</si>
  <si>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</si>
  <si>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</si>
  <si>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</si>
  <si>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</si>
  <si>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</si>
  <si>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</si>
  <si>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</si>
  <si>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</si>
  <si>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</si>
  <si>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</si>
  <si>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</si>
  <si>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</si>
  <si>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</si>
  <si>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</si>
  <si>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</si>
  <si>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</si>
  <si>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</si>
  <si>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</si>
  <si>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</si>
  <si>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</si>
  <si>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</si>
  <si>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</si>
  <si>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</si>
  <si>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</si>
  <si>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</si>
  <si>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</si>
  <si>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</si>
  <si>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</si>
  <si>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</si>
  <si>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</si>
  <si>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</si>
  <si>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</si>
  <si>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</si>
  <si>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</si>
  <si>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</si>
  <si>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</si>
  <si>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</si>
  <si>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</si>
  <si>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</si>
  <si>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</si>
  <si>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</si>
  <si>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</si>
  <si>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</si>
  <si>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</si>
  <si>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</si>
  <si>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</si>
  <si>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</si>
  <si>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</si>
  <si>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</si>
  <si>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</si>
  <si>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</si>
  <si>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</si>
  <si>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</si>
  <si>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</si>
  <si>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</si>
  <si>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</si>
  <si>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</si>
  <si>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</si>
  <si>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</si>
  <si>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</si>
  <si>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</si>
  <si>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</si>
  <si>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</si>
  <si>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</si>
  <si>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</si>
  <si>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</si>
  <si>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</si>
  <si>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</si>
  <si>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</si>
  <si>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</si>
  <si>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</si>
  <si>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</si>
  <si>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</si>
  <si>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</si>
  <si>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</si>
  <si>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</si>
  <si>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</si>
  <si>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</si>
  <si>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</si>
  <si>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</si>
  <si>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</si>
  <si>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</si>
  <si>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</si>
  <si>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</si>
  <si>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</si>
  <si>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</si>
  <si>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</si>
  <si>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</si>
  <si>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</si>
  <si>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</si>
  <si>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</si>
  <si>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</si>
  <si>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</si>
  <si>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</si>
  <si>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</si>
  <si>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</si>
  <si>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</si>
  <si>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</si>
  <si>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</si>
  <si>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</si>
  <si>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</si>
  <si>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</si>
  <si>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</si>
  <si>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</si>
  <si>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</si>
  <si>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</si>
  <si>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</si>
  <si>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</si>
  <si>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</si>
  <si>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</si>
  <si>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</si>
  <si>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</si>
  <si>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</si>
  <si>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</si>
  <si>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</si>
  <si>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</si>
  <si>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</si>
  <si>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</si>
  <si>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</si>
  <si>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</si>
  <si>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</si>
  <si>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</si>
  <si>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</si>
  <si>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</si>
  <si>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</si>
  <si>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</si>
  <si>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</si>
  <si>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</si>
  <si>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</si>
  <si>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</si>
  <si>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</si>
  <si>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</si>
  <si>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</si>
  <si>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</si>
  <si>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</si>
  <si>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</si>
  <si>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</si>
  <si>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</si>
  <si>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</si>
  <si>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</si>
  <si>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</si>
  <si>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</si>
  <si>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</si>
  <si>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</si>
  <si>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</si>
  <si>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</si>
  <si>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</si>
  <si>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</si>
  <si>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</si>
  <si>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</si>
  <si>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</si>
  <si>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</si>
  <si>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</si>
  <si>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</si>
  <si>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</si>
  <si>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</si>
  <si>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</si>
  <si>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</si>
  <si>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</si>
  <si>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</si>
  <si>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</si>
  <si>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</si>
  <si>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</si>
  <si>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</si>
  <si>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</si>
  <si>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</si>
  <si>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</si>
  <si>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</si>
  <si>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</si>
  <si>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</si>
  <si>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</si>
  <si>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</si>
  <si>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</si>
  <si>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</si>
  <si>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</si>
  <si>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</si>
  <si>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</si>
  <si>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</si>
  <si>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</si>
  <si>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</si>
  <si>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</si>
  <si>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</si>
  <si>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</si>
  <si>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</si>
  <si>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</si>
  <si>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</si>
  <si>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</si>
  <si>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</si>
  <si>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</si>
  <si>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</si>
  <si>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</si>
  <si>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</si>
  <si>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</si>
  <si>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</si>
  <si>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</si>
  <si>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</si>
  <si>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</si>
  <si>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</si>
  <si>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</si>
  <si>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</si>
  <si>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</si>
  <si>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</si>
  <si>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</si>
  <si>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</si>
  <si>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</si>
  <si>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</si>
  <si>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</si>
  <si>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</si>
  <si>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</si>
  <si>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</si>
  <si>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</si>
  <si>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</si>
  <si>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</si>
  <si>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</si>
  <si>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</si>
  <si>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</si>
  <si>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</si>
  <si>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</si>
  <si>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</si>
  <si>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</si>
  <si>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</si>
  <si>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</si>
  <si>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</si>
  <si>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</si>
  <si>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</si>
  <si>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</si>
  <si>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</si>
  <si>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</si>
  <si>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</si>
  <si>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</si>
  <si>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</si>
  <si>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</si>
  <si>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</si>
  <si>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</si>
  <si>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</si>
  <si>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</si>
  <si>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</si>
  <si>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</si>
  <si>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</si>
  <si>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</si>
  <si>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</si>
  <si>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</si>
  <si>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</si>
  <si>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</si>
  <si>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</si>
  <si>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</si>
  <si>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</si>
  <si>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</si>
  <si>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</si>
  <si>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</si>
  <si>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</si>
  <si>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</si>
  <si>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</si>
  <si>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</si>
  <si>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</si>
  <si>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</si>
  <si>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</si>
  <si>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</si>
  <si>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</si>
  <si>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</si>
  <si>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</si>
  <si>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</si>
  <si>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</si>
  <si>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</si>
  <si>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</si>
  <si>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</si>
  <si>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</si>
  <si>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</si>
  <si>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</si>
  <si>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</si>
  <si>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</si>
  <si>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</si>
  <si>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</si>
  <si>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</si>
  <si>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</si>
  <si>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</si>
  <si>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</si>
  <si>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</si>
  <si>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</si>
  <si>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</si>
  <si>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</si>
  <si>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</si>
  <si>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</si>
  <si>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</si>
  <si>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</si>
  <si>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</si>
  <si>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</si>
  <si>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</si>
  <si>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</si>
  <si>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</si>
  <si>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</si>
  <si>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</si>
  <si>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</si>
  <si>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</si>
  <si>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</si>
  <si>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</si>
  <si>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</si>
  <si>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</si>
  <si>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</si>
  <si>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</si>
  <si>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</si>
  <si>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</si>
  <si>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</si>
  <si>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</si>
  <si>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</si>
  <si>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</si>
  <si>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</si>
  <si>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</si>
  <si>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</si>
  <si>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</si>
  <si>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</si>
  <si>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</si>
  <si>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</si>
  <si>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</si>
  <si>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</si>
  <si>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</si>
  <si>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</si>
  <si>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</si>
  <si>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</si>
  <si>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</si>
  <si>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</si>
  <si>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</si>
  <si>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</si>
  <si>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</si>
  <si>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</si>
  <si>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</si>
  <si>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</si>
  <si>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</si>
  <si>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</si>
  <si>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</si>
  <si>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</si>
  <si>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</si>
  <si>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</si>
  <si>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</si>
  <si>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</si>
  <si>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</si>
  <si>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</si>
  <si>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</si>
  <si>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</si>
  <si>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</si>
  <si>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</si>
  <si>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</si>
  <si>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</si>
  <si>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</si>
  <si>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</si>
  <si>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</si>
  <si>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</si>
  <si>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</si>
  <si>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</si>
  <si>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</si>
  <si>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</si>
  <si>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</si>
  <si>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</si>
  <si>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</si>
  <si>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</si>
  <si>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</si>
  <si>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</si>
  <si>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</si>
  <si>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</si>
  <si>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</si>
  <si>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</si>
  <si>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</si>
  <si>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</si>
  <si>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</si>
  <si>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</si>
  <si>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</si>
  <si>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</si>
  <si>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</si>
  <si>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</si>
  <si>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</si>
  <si>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</si>
  <si>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</si>
  <si>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</si>
  <si>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</si>
  <si>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</si>
  <si>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</si>
  <si>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</si>
  <si>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</si>
  <si>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</si>
  <si>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</si>
  <si>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</si>
  <si>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</si>
  <si>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</si>
  <si>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</si>
  <si>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</si>
  <si>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</si>
  <si>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</si>
  <si>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</si>
  <si>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</si>
  <si>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</si>
  <si>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</si>
  <si>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</si>
  <si>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</si>
  <si>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</si>
  <si>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</si>
  <si>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</si>
  <si>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</si>
  <si>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</si>
  <si>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</si>
  <si>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</si>
  <si>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</si>
  <si>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</si>
  <si>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</si>
  <si>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</si>
  <si>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</si>
  <si>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</si>
  <si>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</si>
  <si>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</si>
  <si>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</si>
  <si>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</si>
  <si>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</si>
  <si>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</si>
  <si>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</si>
  <si>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</si>
  <si>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</si>
  <si>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</si>
  <si>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</si>
  <si>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</si>
  <si>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</si>
  <si>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</si>
  <si>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</si>
  <si>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</si>
  <si>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</si>
  <si>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</si>
  <si>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</si>
  <si>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</si>
  <si>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</si>
  <si>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</si>
  <si>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</si>
  <si>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</si>
  <si>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</si>
  <si>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</si>
  <si>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</si>
  <si>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</si>
  <si>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</si>
  <si>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</si>
  <si>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</si>
  <si>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</si>
  <si>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</si>
  <si>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</si>
  <si>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</si>
  <si>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</si>
  <si>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</si>
  <si>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</si>
  <si>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</si>
  <si>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</si>
  <si>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</si>
  <si>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</si>
  <si>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</si>
  <si>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</si>
  <si>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</si>
  <si>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</si>
  <si>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</si>
  <si>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</si>
  <si>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</si>
  <si>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</si>
  <si>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</si>
  <si>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</si>
  <si>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</si>
  <si>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</si>
  <si>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</si>
  <si>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</si>
  <si>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</si>
  <si>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</si>
  <si>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</si>
  <si>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</si>
  <si>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</si>
  <si>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</si>
  <si>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</si>
  <si>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</si>
  <si>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</si>
  <si>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</si>
  <si>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</si>
  <si>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</si>
  <si>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</si>
  <si>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</si>
  <si>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</si>
  <si>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</si>
  <si>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</si>
  <si>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</si>
  <si>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</si>
  <si>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</si>
  <si>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</si>
  <si>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</si>
  <si>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</si>
  <si>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</si>
  <si>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</si>
  <si>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</si>
  <si>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</si>
  <si>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</si>
  <si>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</si>
  <si>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</si>
  <si>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</si>
  <si>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</si>
  <si>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</si>
  <si>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</si>
  <si>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</si>
  <si>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</si>
  <si>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</si>
  <si>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</si>
  <si>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</si>
  <si>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</si>
  <si>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</si>
  <si>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</si>
  <si>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</si>
  <si>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</si>
  <si>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</si>
  <si>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</si>
  <si>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</si>
  <si>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</si>
  <si>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</si>
  <si>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</si>
  <si>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</si>
  <si>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</si>
  <si>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</si>
  <si>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</si>
  <si>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</si>
  <si>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</si>
  <si>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</si>
  <si>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</si>
  <si>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</si>
  <si>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</si>
  <si>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</si>
  <si>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</si>
  <si>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</si>
  <si>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</si>
  <si>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</si>
  <si>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</si>
  <si>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</si>
  <si>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</si>
  <si>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</si>
  <si>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</si>
  <si>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</si>
  <si>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</si>
  <si>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</si>
  <si>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</si>
  <si>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</si>
  <si>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</si>
  <si>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</si>
  <si>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</si>
  <si>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</si>
  <si>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</si>
  <si>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</si>
  <si>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</si>
  <si>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</si>
  <si>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</si>
  <si>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</si>
  <si>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</si>
  <si>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</si>
  <si>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</si>
  <si>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</si>
  <si>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</si>
  <si>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</si>
  <si>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</si>
  <si>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</si>
  <si>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</si>
  <si>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</si>
  <si>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</si>
  <si>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</si>
  <si>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</si>
  <si>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</si>
  <si>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</si>
  <si>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</si>
  <si>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</si>
  <si>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</si>
  <si>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</si>
  <si>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</si>
  <si>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</si>
  <si>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</si>
  <si>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</si>
  <si>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</si>
  <si>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</si>
  <si>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</si>
  <si>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</si>
  <si>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</si>
  <si>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</si>
  <si>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</si>
  <si>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</si>
  <si>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</si>
  <si>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</si>
  <si>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</si>
  <si>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</si>
  <si>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</si>
  <si>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</si>
  <si>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</si>
  <si>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</si>
  <si>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</si>
  <si>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</si>
  <si>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</si>
  <si>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</si>
  <si>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</si>
  <si>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</si>
  <si>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</si>
  <si>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</si>
  <si>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</si>
  <si>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</si>
  <si>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</si>
  <si>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</si>
  <si>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</si>
  <si>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</si>
  <si>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</si>
  <si>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</si>
  <si>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</si>
  <si>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</si>
  <si>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</si>
  <si>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</si>
  <si>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</si>
  <si>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</si>
  <si>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</si>
  <si>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</si>
  <si>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</si>
  <si>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</si>
  <si>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</si>
  <si>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</si>
  <si>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</si>
  <si>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</si>
  <si>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</si>
  <si>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</si>
  <si>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</si>
  <si>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</si>
  <si>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</si>
  <si>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</si>
  <si>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</si>
  <si>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</si>
  <si>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</si>
  <si>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</si>
  <si>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</si>
  <si>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</si>
  <si>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</si>
  <si>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</si>
  <si>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</si>
  <si>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</si>
  <si>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</si>
  <si>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</si>
  <si>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</si>
  <si>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</si>
  <si>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</si>
  <si>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</si>
  <si>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</si>
  <si>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</si>
  <si>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</si>
  <si>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</si>
  <si>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</si>
  <si>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</si>
  <si>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</si>
  <si>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</si>
  <si>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</si>
  <si>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</si>
  <si>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</si>
  <si>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</si>
  <si>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</si>
  <si>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</si>
  <si>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</si>
  <si>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</si>
  <si>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</si>
  <si>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</si>
  <si>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</si>
  <si>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</si>
  <si>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</si>
  <si>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</si>
  <si>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</si>
  <si>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</si>
  <si>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</si>
  <si>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</si>
  <si>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</si>
  <si>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</si>
  <si>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</si>
  <si>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</si>
  <si>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</si>
  <si>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</si>
  <si>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</si>
  <si>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</si>
  <si>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</si>
  <si>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</si>
  <si>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</si>
  <si>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</si>
  <si>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</si>
  <si>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</si>
  <si>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</si>
  <si>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</si>
  <si>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</si>
  <si>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</si>
  <si>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</si>
  <si>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</si>
  <si>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</si>
  <si>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</si>
  <si>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</si>
  <si>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</si>
  <si>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</si>
  <si>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</si>
  <si>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</si>
  <si>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</si>
  <si>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</si>
  <si>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</si>
  <si>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</si>
  <si>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</si>
  <si>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</si>
  <si>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</si>
  <si>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</si>
  <si>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</si>
  <si>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</si>
  <si>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</si>
  <si>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</si>
  <si>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</si>
  <si>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</si>
  <si>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</si>
  <si>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</si>
  <si>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</si>
  <si>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</si>
  <si>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</si>
  <si>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</si>
  <si>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</si>
  <si>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</si>
  <si>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</si>
  <si>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</si>
  <si>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</si>
  <si>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</si>
  <si>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</si>
  <si>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</si>
  <si>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</si>
  <si>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</si>
  <si>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</si>
  <si>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</si>
  <si>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</si>
  <si>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</si>
  <si>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</si>
  <si>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</si>
  <si>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</si>
  <si>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</si>
  <si>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</si>
  <si>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</si>
  <si>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</si>
  <si>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</si>
  <si>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</si>
  <si>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</si>
  <si>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</si>
  <si>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</si>
  <si>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</si>
  <si>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</si>
  <si>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</si>
  <si>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</si>
  <si>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</si>
  <si>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</si>
  <si>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</si>
  <si>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</si>
  <si>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</si>
  <si>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</si>
  <si>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</si>
  <si>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</si>
  <si>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</si>
  <si>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</si>
  <si>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</si>
  <si>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</si>
  <si>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</si>
  <si>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</si>
  <si>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</si>
  <si>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</si>
  <si>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</si>
  <si>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</si>
  <si>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</si>
  <si>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</si>
  <si>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</si>
  <si>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</si>
  <si>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</si>
  <si>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</si>
  <si>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</si>
  <si>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</si>
  <si>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</si>
  <si>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</si>
  <si>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</si>
  <si>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</si>
  <si>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</si>
  <si>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</si>
  <si>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</si>
  <si>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</si>
  <si>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</si>
  <si>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</si>
  <si>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</si>
  <si>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</si>
  <si>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</si>
  <si>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</si>
  <si>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</si>
  <si>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</si>
  <si>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</si>
  <si>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</si>
  <si>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</si>
  <si>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</si>
  <si>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</si>
  <si>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</si>
  <si>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</si>
  <si>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</si>
  <si>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</si>
  <si>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</si>
  <si>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</si>
  <si>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</si>
  <si>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</si>
  <si>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</si>
  <si>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</si>
  <si>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</si>
  <si>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</si>
  <si>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</si>
  <si>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</si>
  <si>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</si>
  <si>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</si>
  <si>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</si>
  <si>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</si>
  <si>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</si>
  <si>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</si>
  <si>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</si>
  <si>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</si>
  <si>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</si>
  <si>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</si>
  <si>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</si>
  <si>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</si>
  <si>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</si>
  <si>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</si>
  <si>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</si>
  <si>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</si>
  <si>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</si>
  <si>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</si>
  <si>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</si>
  <si>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</si>
  <si>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</si>
  <si>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</si>
  <si>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</si>
  <si>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</si>
  <si>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</si>
  <si>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</si>
  <si>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</si>
  <si>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</si>
  <si>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</si>
  <si>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</si>
  <si>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</si>
  <si>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</si>
  <si>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</si>
  <si>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</si>
  <si>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</si>
  <si>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</si>
  <si>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</si>
  <si>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</si>
  <si>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</si>
  <si>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</si>
  <si>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</si>
  <si>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</si>
  <si>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</si>
  <si>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</si>
  <si>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</si>
  <si>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</si>
  <si>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</si>
  <si>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</si>
  <si>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</si>
  <si>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</si>
  <si>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</si>
  <si>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</si>
  <si>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</si>
  <si>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</si>
  <si>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</si>
  <si>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</si>
  <si>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</si>
  <si>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</si>
  <si>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</si>
  <si>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</si>
  <si>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</si>
  <si>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</si>
  <si>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</si>
  <si>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</si>
  <si>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</si>
  <si>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</si>
  <si>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</si>
  <si>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</si>
  <si>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</si>
  <si>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</si>
  <si>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</si>
  <si>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</si>
  <si>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</si>
  <si>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</si>
  <si>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</si>
  <si>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</si>
  <si>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</si>
  <si>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</si>
  <si>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</si>
  <si>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</si>
  <si>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</si>
  <si>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</si>
  <si>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</si>
  <si>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</si>
  <si>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</si>
  <si>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</si>
  <si>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</si>
  <si>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</si>
  <si>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</si>
  <si>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</si>
  <si>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</si>
  <si>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</si>
  <si>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</si>
  <si>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</si>
  <si>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</si>
  <si>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</si>
  <si>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</si>
  <si>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</si>
  <si>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</si>
  <si>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</si>
  <si>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</si>
  <si>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</si>
  <si>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</si>
  <si>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</si>
  <si>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</si>
  <si>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</si>
  <si>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</si>
  <si>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</si>
  <si>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</si>
  <si>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</si>
  <si>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</si>
  <si>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</si>
  <si>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</si>
  <si>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</si>
  <si>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</si>
  <si>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</si>
  <si>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</si>
  <si>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</si>
  <si>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</si>
  <si>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</si>
  <si>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</si>
  <si>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</si>
  <si>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</si>
  <si>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</si>
  <si>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</si>
  <si>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</si>
  <si>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</si>
  <si>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</si>
  <si>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</si>
  <si>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</si>
  <si>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</si>
  <si>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</si>
  <si>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</si>
  <si>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</si>
  <si>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</si>
  <si>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</si>
  <si>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</si>
  <si>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</si>
  <si>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</si>
  <si>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</si>
  <si>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</si>
  <si>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</si>
  <si>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</si>
  <si>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</si>
  <si>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</si>
  <si>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</si>
  <si>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</si>
  <si>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</si>
  <si>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</si>
  <si>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</si>
  <si>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</si>
  <si>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</si>
  <si>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</si>
  <si>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</si>
  <si>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</si>
  <si>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</si>
  <si>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</si>
  <si>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</si>
  <si>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</si>
  <si>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</si>
  <si>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</si>
  <si>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</si>
  <si>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</si>
  <si>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</si>
  <si>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</si>
  <si>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</si>
  <si>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</si>
  <si>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</si>
  <si>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</si>
  <si>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</si>
  <si>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</si>
  <si>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</si>
  <si>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</si>
  <si>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</si>
  <si>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</si>
  <si>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</si>
  <si>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</si>
  <si>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</si>
  <si>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</si>
  <si>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</si>
  <si>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</si>
  <si>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</si>
  <si>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</si>
  <si>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</si>
  <si>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</si>
  <si>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</si>
  <si>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</si>
  <si>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</si>
  <si>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</si>
  <si>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</si>
  <si>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</si>
  <si>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</si>
  <si>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</si>
  <si>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</si>
  <si>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</si>
  <si>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</si>
  <si>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</si>
  <si>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</si>
  <si>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</si>
  <si>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</si>
  <si>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</si>
  <si>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</si>
  <si>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</si>
  <si>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</si>
  <si>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</si>
  <si>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</si>
  <si>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</si>
  <si>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</si>
  <si>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</si>
  <si>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</si>
  <si>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</si>
  <si>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</si>
  <si>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</si>
  <si>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</si>
  <si>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</si>
  <si>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</si>
  <si>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</si>
  <si>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</si>
  <si>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</si>
  <si>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</si>
  <si>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</si>
  <si>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</si>
  <si>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</si>
  <si>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</si>
  <si>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</si>
  <si>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</si>
  <si>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</si>
  <si>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</si>
  <si>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</si>
  <si>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</si>
  <si>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</si>
  <si>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</si>
  <si>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</si>
  <si>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</si>
  <si>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</si>
  <si>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</si>
  <si>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</si>
  <si>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</si>
  <si>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</si>
  <si>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</si>
  <si>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</si>
  <si>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</si>
  <si>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</si>
  <si>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</si>
  <si>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</si>
  <si>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</si>
  <si>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</si>
  <si>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</si>
  <si>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</si>
  <si>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</si>
  <si>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</si>
  <si>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</si>
  <si>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</si>
  <si>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</si>
  <si>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</si>
  <si>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</si>
  <si>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</si>
  <si>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</si>
  <si>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</si>
  <si>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</si>
  <si>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</si>
  <si>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</si>
  <si>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</si>
  <si>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</si>
  <si>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</si>
  <si>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</si>
  <si>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</si>
  <si>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</si>
  <si>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</si>
  <si>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</si>
  <si>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</si>
  <si>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</si>
  <si>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</si>
  <si>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</si>
  <si>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</si>
  <si>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</si>
  <si>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</si>
  <si>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</si>
  <si>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</si>
  <si>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</si>
  <si>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</si>
  <si>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</si>
  <si>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</si>
  <si>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</si>
  <si>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</si>
  <si>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</si>
  <si>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</si>
  <si>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</si>
  <si>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</si>
  <si>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</si>
  <si>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</si>
  <si>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</si>
  <si>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</si>
  <si>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</si>
  <si>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</si>
  <si>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</si>
  <si>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</si>
  <si>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</si>
  <si>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</si>
  <si>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</si>
  <si>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</si>
  <si>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</si>
  <si>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</si>
  <si>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</si>
  <si>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</si>
  <si>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</si>
  <si>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</si>
  <si>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</si>
  <si>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</si>
  <si>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</si>
  <si>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</si>
  <si>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</si>
  <si>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</si>
  <si>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</si>
  <si>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</si>
  <si>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</si>
  <si>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</si>
  <si>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</si>
  <si>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</si>
  <si>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</si>
  <si>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</si>
  <si>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</si>
  <si>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</si>
  <si>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</si>
  <si>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</si>
  <si>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</si>
  <si>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</si>
  <si>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</si>
  <si>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</si>
  <si>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</si>
  <si>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</si>
  <si>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</si>
  <si>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</si>
  <si>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</si>
  <si>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</si>
  <si>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</si>
  <si>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</si>
  <si>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</si>
  <si>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</si>
  <si>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</si>
  <si>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</si>
  <si>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</si>
  <si>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</si>
  <si>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</si>
  <si>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</si>
  <si>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</si>
  <si>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</si>
  <si>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</si>
  <si>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</si>
  <si>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</si>
  <si>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</si>
  <si>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</si>
  <si>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</si>
  <si>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</si>
  <si>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</si>
  <si>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</si>
  <si>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</si>
  <si>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</si>
  <si>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</si>
  <si>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</si>
  <si>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</si>
  <si>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</si>
  <si>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</si>
  <si>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</si>
  <si>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</si>
  <si>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</si>
  <si>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</si>
  <si>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</si>
  <si>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</si>
  <si>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</si>
  <si>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</si>
  <si>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</si>
  <si>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</si>
  <si>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</si>
  <si>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</si>
  <si>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</si>
  <si>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</si>
  <si>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</si>
  <si>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</si>
  <si>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</si>
  <si>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</si>
  <si>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</si>
  <si>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</si>
  <si>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</si>
  <si>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</si>
  <si>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</si>
  <si>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</si>
  <si>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</si>
  <si>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</si>
  <si>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</si>
  <si>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</si>
  <si>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</si>
  <si>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</si>
  <si>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</si>
  <si>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</si>
  <si>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</si>
  <si>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</si>
  <si>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</si>
  <si>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</si>
  <si>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</si>
  <si>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</si>
  <si>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</si>
  <si>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</si>
  <si>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</si>
  <si>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</si>
  <si>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</si>
  <si>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</si>
  <si>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</si>
  <si>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</si>
  <si>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</si>
  <si>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</si>
  <si>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</si>
  <si>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</si>
  <si>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</si>
  <si>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</si>
  <si>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</si>
  <si>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</si>
  <si>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</si>
  <si>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</si>
  <si>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</si>
  <si>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</si>
  <si>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</si>
  <si>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</si>
  <si>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</si>
  <si>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</si>
  <si>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</si>
  <si>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</si>
  <si>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</si>
  <si>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</si>
  <si>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</si>
  <si>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</si>
  <si>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</si>
  <si>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</si>
  <si>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</si>
  <si>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</si>
  <si>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</si>
  <si>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</si>
  <si>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</si>
  <si>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</si>
  <si>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</si>
  <si>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</si>
  <si>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</si>
  <si>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</si>
  <si>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</si>
  <si>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</si>
  <si>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</si>
  <si>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</si>
  <si>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</si>
  <si>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</si>
  <si>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</si>
  <si>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</si>
  <si>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</si>
  <si>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</si>
  <si>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</si>
  <si>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</si>
  <si>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</si>
  <si>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</si>
  <si>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</si>
  <si>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</si>
  <si>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</si>
  <si>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</si>
  <si>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</si>
  <si>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</si>
  <si>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</si>
  <si>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</si>
  <si>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</si>
  <si>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</si>
  <si>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</si>
  <si>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</si>
  <si>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</si>
  <si>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</si>
  <si>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</si>
  <si>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</si>
  <si>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</si>
  <si>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</si>
  <si>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</si>
  <si>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</si>
  <si>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</si>
  <si>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</si>
  <si>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</si>
  <si>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</si>
  <si>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</si>
  <si>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</si>
  <si>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</si>
  <si>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</si>
  <si>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</si>
  <si>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</si>
  <si>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</si>
  <si>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</si>
  <si>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</si>
  <si>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</si>
  <si>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</si>
  <si>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</si>
  <si>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</si>
  <si>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</si>
  <si>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</si>
  <si>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</si>
  <si>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</si>
  <si>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</si>
  <si>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</si>
  <si>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</si>
  <si>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</si>
  <si>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</si>
  <si>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</si>
  <si>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</si>
  <si>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</si>
  <si>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</si>
  <si>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</si>
  <si>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</si>
  <si>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</si>
  <si>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</si>
  <si>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</si>
  <si>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</si>
  <si>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</si>
  <si>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</si>
  <si>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</si>
  <si>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</si>
  <si>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</si>
  <si>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</si>
  <si>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</si>
  <si>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</si>
  <si>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</si>
  <si>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</si>
  <si>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</si>
  <si>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</si>
  <si>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</si>
  <si>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</si>
  <si>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</si>
  <si>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</si>
  <si>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</si>
  <si>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</si>
  <si>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</si>
  <si>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</si>
  <si>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</si>
  <si>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</si>
  <si>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</si>
  <si>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</si>
  <si>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</si>
  <si>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</si>
  <si>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</si>
  <si>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</si>
  <si>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</si>
  <si>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</si>
  <si>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</si>
  <si>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</si>
  <si>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</si>
  <si>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</si>
  <si>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</si>
  <si>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</si>
  <si>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</si>
  <si>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</si>
  <si>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</si>
  <si>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</si>
  <si>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</si>
  <si>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</si>
  <si>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</si>
  <si>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</si>
  <si>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</si>
  <si>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</si>
  <si>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</si>
  <si>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</si>
  <si>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</si>
  <si>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</si>
  <si>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</si>
  <si>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</si>
  <si>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</si>
  <si>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</si>
  <si>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</si>
  <si>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</si>
  <si>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</si>
  <si>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</si>
  <si>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</si>
  <si>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</si>
  <si>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</si>
  <si>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</si>
  <si>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</si>
  <si>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</si>
  <si>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</si>
  <si>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</si>
  <si>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</si>
  <si>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</si>
  <si>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</si>
  <si>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</si>
  <si>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</si>
  <si>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</si>
  <si>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</si>
  <si>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</si>
  <si>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</si>
  <si>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</si>
  <si>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</si>
  <si>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</si>
  <si>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</si>
  <si>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</si>
  <si>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</si>
  <si>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</si>
  <si>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</si>
  <si>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</si>
  <si>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</si>
  <si>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</si>
  <si>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</si>
  <si>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</si>
  <si>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</si>
  <si>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</si>
  <si>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</si>
  <si>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</si>
  <si>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</si>
  <si>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</si>
  <si>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</si>
  <si>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</si>
  <si>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</si>
  <si>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</si>
  <si>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</si>
  <si>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</si>
  <si>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</si>
  <si>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</si>
  <si>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</si>
  <si>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</si>
  <si>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</si>
  <si>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</si>
  <si>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</si>
  <si>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</si>
  <si>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</si>
  <si>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</si>
  <si>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</si>
  <si>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</si>
  <si>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</si>
  <si>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</si>
  <si>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</si>
  <si>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</si>
  <si>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</si>
  <si>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</si>
  <si>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</si>
  <si>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</si>
  <si>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</si>
  <si>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</si>
  <si>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</si>
  <si>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</si>
  <si>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</si>
  <si>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</si>
  <si>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</si>
  <si>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</si>
  <si>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</si>
  <si>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</si>
  <si>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</si>
  <si>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</si>
  <si>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</si>
  <si>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</si>
  <si>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</si>
  <si>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</si>
  <si>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</si>
  <si>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</si>
  <si>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</si>
  <si>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</si>
  <si>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</si>
  <si>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</si>
  <si>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</si>
  <si>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</si>
  <si>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</si>
  <si>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</si>
  <si>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</si>
  <si>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</si>
  <si>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</si>
  <si>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</si>
  <si>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</si>
  <si>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</si>
  <si>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</si>
  <si>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</si>
  <si>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</si>
  <si>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</si>
  <si>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</si>
  <si>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</si>
  <si>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</si>
  <si>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</si>
  <si>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</si>
  <si>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</si>
  <si>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</si>
  <si>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</si>
  <si>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</si>
  <si>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</si>
  <si>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</si>
  <si>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</si>
  <si>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</si>
  <si>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</si>
  <si>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</si>
  <si>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</si>
  <si>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</si>
  <si>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</si>
  <si>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</si>
  <si>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</si>
  <si>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</si>
  <si>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</si>
  <si>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</si>
  <si>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</si>
  <si>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</si>
  <si>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</si>
  <si>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</si>
  <si>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</si>
  <si>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</si>
  <si>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</si>
  <si>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</si>
  <si>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</si>
  <si>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</si>
  <si>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</si>
  <si>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</si>
  <si>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</si>
  <si>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</si>
  <si>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</si>
  <si>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</si>
  <si>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</si>
  <si>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</si>
  <si>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</si>
  <si>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</si>
  <si>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</si>
  <si>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</si>
  <si>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</si>
  <si>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</si>
  <si>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</si>
  <si>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</si>
  <si>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</si>
  <si>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</si>
  <si>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</si>
  <si>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</si>
  <si>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</si>
  <si>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</si>
  <si>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</si>
  <si>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</si>
  <si>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</si>
  <si>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</si>
  <si>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</si>
  <si>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</si>
  <si>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</si>
  <si>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</si>
  <si>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</si>
  <si>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</si>
  <si>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</si>
  <si>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</si>
  <si>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</si>
  <si>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</si>
  <si>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</si>
  <si>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</si>
  <si>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</si>
  <si>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</si>
  <si>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</si>
  <si>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</si>
  <si>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</si>
  <si>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</si>
  <si>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</si>
  <si>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</si>
  <si>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</si>
  <si>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</si>
  <si>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</si>
  <si>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</si>
  <si>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</si>
  <si>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</si>
  <si>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</si>
  <si>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</si>
  <si>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</si>
  <si>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</si>
  <si>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</si>
  <si>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</si>
  <si>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</si>
  <si>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</si>
  <si>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</si>
  <si>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</si>
  <si>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</si>
  <si>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</si>
  <si>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</si>
  <si>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</si>
  <si>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</si>
  <si>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</si>
  <si>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</si>
  <si>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</si>
  <si>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</si>
  <si>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</si>
  <si>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</si>
  <si>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</si>
  <si>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</si>
  <si>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</si>
  <si>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</si>
  <si>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</si>
  <si>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</si>
  <si>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</si>
  <si>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</si>
  <si>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</si>
  <si>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</si>
  <si>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</si>
  <si>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</si>
  <si>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</si>
  <si>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</si>
  <si>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</si>
  <si>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</si>
  <si>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</si>
  <si>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</si>
  <si>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</si>
  <si>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</si>
  <si>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</si>
  <si>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</si>
  <si>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</si>
  <si>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</si>
  <si>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</si>
  <si>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</si>
  <si>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</si>
  <si>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</si>
  <si>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</si>
  <si>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</si>
  <si>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</si>
  <si>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</si>
  <si>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</si>
  <si>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</si>
  <si>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</si>
  <si>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</si>
  <si>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</si>
  <si>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</si>
  <si>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</si>
  <si>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</si>
  <si>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</si>
  <si>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</si>
  <si>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</si>
  <si>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</si>
  <si>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</si>
  <si>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</si>
  <si>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</si>
  <si>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</si>
  <si>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</si>
  <si>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</si>
  <si>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</si>
  <si>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</si>
  <si>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</si>
  <si>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</si>
  <si>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</si>
  <si>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</si>
  <si>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</si>
  <si>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</si>
  <si>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</si>
  <si>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</si>
  <si>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</si>
  <si>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</si>
  <si>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</si>
  <si>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</si>
  <si>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</si>
  <si>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</si>
  <si>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</si>
  <si>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</si>
  <si>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</si>
  <si>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</si>
  <si>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</si>
  <si>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</si>
  <si>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</si>
  <si>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</si>
  <si>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</si>
  <si>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</si>
  <si>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</si>
  <si>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</si>
  <si>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</si>
  <si>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</si>
  <si>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</si>
  <si>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</si>
  <si>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</si>
  <si>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</si>
  <si>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</si>
  <si>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</si>
  <si>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</si>
  <si>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</si>
  <si>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</si>
  <si>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</si>
  <si>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</si>
  <si>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</si>
  <si>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</si>
  <si>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</si>
  <si>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</si>
  <si>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</si>
  <si>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</si>
  <si>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</si>
  <si>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</si>
  <si>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</si>
  <si>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</si>
  <si>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</si>
  <si>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</si>
  <si>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</si>
  <si>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</si>
  <si>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</si>
  <si>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</si>
  <si>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</si>
  <si>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</si>
  <si>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</si>
  <si>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</si>
  <si>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</si>
  <si>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</si>
  <si>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</si>
  <si>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</si>
  <si>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</si>
  <si>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</si>
  <si>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</si>
  <si>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</si>
  <si>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</si>
  <si>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</si>
  <si>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</si>
  <si>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</si>
  <si>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</si>
  <si>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</si>
  <si>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</si>
  <si>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</si>
  <si>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</si>
  <si>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</si>
  <si>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</si>
  <si>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</si>
  <si>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</si>
  <si>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</si>
  <si>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</si>
  <si>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</si>
  <si>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</si>
  <si>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</si>
  <si>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</si>
  <si>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</si>
  <si>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</si>
  <si>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</si>
  <si>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</si>
  <si>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</si>
  <si>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</si>
  <si>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</si>
  <si>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</si>
  <si>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</si>
  <si>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</si>
  <si>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</si>
  <si>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</si>
  <si>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</si>
  <si>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</si>
  <si>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</si>
  <si>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</si>
  <si>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</si>
  <si>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</si>
  <si>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</si>
  <si>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</si>
  <si>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</si>
  <si>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</si>
  <si>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</si>
  <si>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</si>
  <si>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</si>
  <si>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</si>
  <si>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</si>
  <si>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</si>
  <si>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</si>
  <si>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</si>
  <si>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</si>
  <si>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</si>
  <si>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</si>
  <si>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</si>
  <si>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</si>
  <si>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</si>
  <si>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</si>
  <si>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</si>
  <si>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</si>
  <si>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</si>
  <si>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</si>
  <si>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</si>
  <si>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</si>
  <si>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</si>
  <si>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</si>
  <si>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</si>
  <si>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</si>
  <si>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</si>
  <si>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</si>
  <si>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</si>
  <si>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</si>
  <si>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</si>
  <si>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</si>
  <si>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</si>
  <si>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</si>
  <si>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</si>
  <si>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</si>
  <si>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</si>
  <si>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</si>
  <si>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</si>
  <si>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</si>
  <si>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</si>
  <si>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</si>
  <si>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</si>
  <si>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</si>
  <si>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</si>
  <si>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</si>
  <si>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</si>
  <si>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</si>
  <si>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</si>
  <si>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</si>
  <si>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</si>
  <si>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</si>
  <si>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</si>
  <si>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</si>
  <si>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</si>
  <si>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</si>
  <si>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</si>
  <si>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</si>
  <si>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</si>
  <si>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</si>
  <si>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</si>
  <si>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</si>
  <si>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</si>
  <si>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</si>
  <si>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</si>
  <si>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</si>
  <si>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</si>
  <si>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</si>
  <si>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</si>
  <si>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</si>
  <si>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</si>
  <si>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</si>
  <si>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</si>
  <si>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</si>
  <si>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</si>
  <si>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</si>
  <si>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</si>
  <si>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</si>
  <si>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</si>
  <si>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</si>
  <si>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</si>
  <si>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</si>
  <si>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</si>
  <si>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</si>
  <si>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</si>
  <si>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</si>
  <si>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</si>
  <si>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</si>
  <si>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</si>
  <si>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</si>
  <si>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</si>
  <si>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</si>
  <si>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</si>
  <si>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</si>
  <si>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</si>
  <si>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</si>
  <si>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</si>
  <si>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</si>
  <si>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</si>
  <si>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</si>
  <si>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</si>
  <si>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</si>
  <si>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</si>
  <si>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</si>
  <si>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</si>
  <si>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</si>
  <si>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</si>
  <si>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</si>
  <si>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</si>
  <si>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</si>
  <si>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</si>
  <si>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</si>
  <si>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</si>
  <si>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</si>
  <si>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</si>
  <si>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</si>
  <si>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</si>
  <si>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</si>
  <si>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</si>
  <si>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</si>
  <si>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</si>
  <si>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</si>
  <si>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</si>
  <si>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</si>
  <si>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</si>
  <si>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</si>
  <si>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</si>
  <si>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</si>
  <si>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</si>
  <si>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</si>
  <si>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</si>
  <si>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</si>
  <si>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</si>
  <si>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</si>
  <si>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</si>
  <si>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</si>
  <si>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</si>
  <si>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</si>
  <si>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</si>
  <si>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</si>
  <si>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</si>
  <si>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</si>
  <si>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</si>
  <si>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</si>
  <si>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</si>
  <si>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</si>
  <si>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</si>
  <si>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</si>
  <si>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</si>
  <si>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</si>
  <si>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</si>
  <si>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</si>
  <si>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</si>
  <si>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</si>
  <si>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</si>
  <si>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</si>
  <si>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</si>
  <si>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</si>
  <si>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</si>
  <si>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</si>
  <si>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</si>
  <si>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</si>
  <si>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</si>
  <si>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</si>
  <si>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</si>
  <si>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</si>
  <si>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</si>
  <si>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</si>
  <si>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</si>
  <si>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</si>
  <si>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</si>
  <si>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</si>
  <si>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</si>
  <si>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</si>
  <si>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</si>
  <si>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</si>
  <si>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</si>
  <si>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</si>
  <si>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</si>
  <si>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</si>
  <si>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</si>
  <si>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</si>
  <si>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</si>
  <si>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</si>
  <si>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</si>
  <si>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</si>
  <si>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</si>
  <si>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</si>
  <si>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</si>
  <si>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</si>
  <si>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</si>
  <si>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</si>
  <si>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</si>
  <si>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</si>
  <si>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</si>
  <si>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</si>
  <si>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</si>
  <si>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</si>
  <si>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</si>
  <si>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</si>
  <si>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</si>
  <si>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</si>
  <si>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</si>
  <si>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</si>
  <si>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</si>
  <si>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</si>
  <si>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</si>
  <si>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</si>
  <si>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</si>
  <si>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</si>
  <si>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</si>
  <si>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</si>
  <si>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</si>
  <si>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</si>
  <si>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</si>
  <si>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</si>
  <si>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</si>
  <si>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</si>
  <si>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</si>
  <si>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</si>
  <si>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</si>
  <si>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</si>
  <si>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</si>
  <si>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</si>
  <si>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</si>
  <si>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</si>
  <si>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</si>
  <si>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</si>
  <si>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</si>
  <si>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</si>
  <si>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</si>
  <si>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</si>
  <si>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</si>
  <si>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</si>
  <si>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</si>
  <si>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</si>
  <si>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</si>
  <si>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</si>
  <si>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</si>
  <si>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</si>
  <si>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</si>
  <si>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</si>
  <si>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</si>
  <si>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</si>
  <si>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</si>
  <si>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</si>
  <si>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</si>
  <si>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</si>
  <si>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</si>
  <si>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</si>
  <si>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</si>
  <si>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</si>
  <si>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</si>
  <si>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</si>
  <si>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</si>
  <si>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</si>
  <si>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</si>
  <si>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</si>
  <si>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</si>
  <si>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</si>
  <si>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</si>
  <si>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</si>
  <si>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</si>
  <si>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</si>
  <si>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</si>
  <si>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</si>
  <si>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</si>
  <si>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</si>
  <si>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</si>
  <si>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</si>
  <si>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</si>
  <si>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</si>
  <si>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</si>
  <si>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</si>
  <si>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</si>
  <si>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</si>
  <si>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</si>
  <si>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</si>
  <si>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</si>
  <si>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</si>
  <si>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</si>
  <si>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</si>
  <si>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</si>
  <si>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</si>
  <si>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</si>
  <si>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</si>
  <si>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</si>
  <si>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</si>
  <si>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</si>
  <si>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</si>
  <si>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</si>
  <si>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</si>
  <si>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</si>
  <si>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</si>
  <si>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</si>
  <si>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</si>
  <si>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</si>
  <si>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</si>
  <si>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</si>
  <si>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</si>
  <si>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</si>
  <si>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</si>
  <si>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</si>
  <si>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</si>
  <si>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</si>
  <si>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</si>
  <si>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</si>
  <si>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</si>
  <si>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</si>
  <si>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</si>
  <si>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</si>
  <si>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</si>
  <si>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</si>
  <si>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</si>
  <si>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</si>
  <si>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</si>
  <si>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</si>
  <si>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</si>
  <si>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</si>
  <si>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</si>
  <si>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</si>
  <si>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</si>
  <si>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</si>
  <si>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</si>
  <si>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</si>
  <si>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</si>
  <si>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</si>
  <si>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</si>
  <si>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</si>
  <si>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</si>
  <si>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</si>
  <si>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</si>
  <si>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</si>
  <si>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</si>
  <si>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</si>
  <si>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</si>
  <si>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</si>
  <si>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</si>
  <si>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</si>
  <si>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</si>
  <si>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</si>
  <si>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</si>
  <si>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</si>
  <si>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</si>
  <si>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</si>
  <si>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</si>
  <si>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</si>
  <si>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</si>
  <si>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</si>
  <si>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</si>
  <si>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</si>
  <si>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</si>
  <si>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</si>
  <si>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</si>
  <si>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</si>
  <si>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</si>
  <si>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</si>
  <si>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</si>
  <si>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</si>
  <si>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</si>
  <si>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</si>
  <si>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</si>
  <si>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</si>
  <si>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</si>
  <si>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</si>
  <si>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</si>
  <si>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</si>
  <si>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</si>
  <si>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</si>
  <si>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</si>
  <si>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</si>
  <si>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</si>
  <si>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</si>
  <si>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</si>
  <si>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</si>
  <si>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</si>
  <si>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</si>
  <si>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</si>
  <si>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</si>
  <si>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</si>
  <si>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</si>
  <si>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</si>
  <si>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</si>
  <si>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</si>
  <si>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</si>
  <si>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</si>
  <si>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</si>
  <si>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</si>
  <si>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</si>
  <si>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</si>
  <si>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</si>
  <si>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</si>
  <si>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</si>
  <si>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</si>
  <si>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</si>
  <si>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</si>
  <si>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</si>
  <si>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</si>
  <si>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</si>
  <si>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</si>
  <si>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</si>
  <si>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</si>
  <si>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</si>
  <si>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</si>
  <si>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</si>
  <si>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</si>
  <si>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</si>
  <si>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</si>
  <si>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</si>
  <si>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</si>
  <si>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</si>
  <si>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</si>
  <si>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</si>
  <si>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</si>
  <si>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</si>
  <si>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</si>
  <si>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</si>
  <si>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</si>
  <si>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</si>
  <si>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</si>
  <si>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</si>
  <si>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</si>
  <si>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</si>
  <si>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</si>
  <si>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</si>
  <si>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</si>
  <si>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</si>
  <si>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</si>
  <si>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</si>
  <si>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</si>
  <si>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</si>
  <si>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</si>
  <si>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</si>
  <si>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</si>
  <si>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</si>
  <si>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</si>
  <si>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</si>
  <si>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</si>
  <si>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</si>
  <si>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</si>
  <si>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</si>
  <si>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</si>
  <si>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</si>
  <si>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</si>
  <si>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</si>
  <si>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</si>
  <si>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</si>
  <si>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</si>
  <si>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</si>
  <si>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</si>
  <si>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</si>
  <si>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</si>
  <si>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</si>
  <si>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</si>
  <si>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</si>
  <si>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</si>
  <si>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</si>
  <si>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</si>
  <si>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</si>
  <si>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</si>
  <si>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</si>
  <si>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</si>
  <si>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</si>
  <si>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</si>
  <si>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</si>
  <si>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</si>
  <si>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</si>
  <si>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</si>
  <si>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</si>
  <si>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</si>
  <si>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</si>
  <si>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</si>
  <si>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</si>
  <si>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</si>
  <si>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</si>
  <si>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</si>
  <si>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</si>
  <si>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</si>
  <si>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</si>
  <si>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</si>
  <si>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</si>
  <si>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</si>
  <si>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</si>
  <si>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</si>
  <si>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</si>
  <si>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</si>
  <si>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</si>
  <si>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</si>
  <si>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</si>
  <si>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</si>
  <si>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</si>
  <si>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</si>
  <si>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</si>
  <si>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</si>
  <si>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</si>
  <si>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</si>
  <si>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</si>
  <si>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</si>
  <si>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</si>
  <si>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</si>
  <si>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</si>
  <si>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</si>
  <si>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</si>
  <si>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</si>
  <si>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</si>
  <si>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</si>
  <si>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</si>
  <si>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</si>
  <si>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</si>
  <si>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</si>
  <si>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</si>
  <si>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</si>
  <si>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</si>
  <si>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</si>
  <si>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</si>
  <si>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</si>
  <si>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</si>
  <si>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</si>
  <si>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</si>
  <si>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</si>
  <si>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</si>
  <si>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</si>
  <si>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</si>
  <si>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</si>
  <si>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</si>
  <si>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</si>
  <si>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</si>
  <si>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</si>
  <si>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</si>
  <si>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</si>
  <si>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</si>
  <si>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</si>
  <si>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</si>
  <si>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</si>
  <si>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</si>
  <si>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</si>
  <si>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</si>
  <si>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</si>
  <si>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</si>
  <si>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</si>
  <si>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</si>
  <si>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</si>
  <si>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</si>
  <si>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</si>
  <si>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</si>
  <si>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</si>
  <si>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</si>
  <si>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</si>
  <si>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</si>
  <si>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</si>
  <si>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</si>
  <si>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</si>
  <si>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</si>
  <si>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</si>
  <si>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</si>
  <si>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</si>
  <si>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</si>
  <si>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</si>
  <si>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</si>
  <si>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</si>
  <si>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</si>
  <si>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</si>
  <si>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</si>
  <si>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</si>
  <si>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</si>
  <si>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</si>
  <si>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</si>
  <si>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</si>
  <si>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</si>
  <si>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</si>
  <si>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</si>
  <si>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</si>
  <si>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</si>
  <si>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</si>
  <si>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</si>
  <si>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</si>
  <si>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</si>
  <si>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</si>
  <si>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</si>
  <si>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</si>
  <si>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</si>
  <si>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</si>
  <si>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</si>
  <si>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</si>
  <si>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</si>
  <si>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</si>
  <si>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</si>
  <si>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</si>
  <si>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</si>
  <si>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</si>
  <si>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</si>
  <si>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</si>
  <si>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</si>
  <si>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</si>
  <si>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</si>
  <si>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</si>
  <si>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</si>
  <si>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</si>
  <si>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</si>
  <si>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</si>
  <si>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</si>
  <si>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</si>
  <si>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</si>
  <si>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</si>
  <si>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</si>
  <si>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</si>
  <si>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</si>
  <si>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</si>
  <si>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</si>
  <si>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</si>
  <si>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</si>
  <si>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</si>
  <si>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</si>
  <si>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</si>
  <si>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</si>
  <si>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</si>
  <si>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</si>
  <si>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</si>
  <si>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</si>
  <si>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</si>
  <si>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</si>
  <si>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</si>
  <si>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</si>
  <si>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</si>
  <si>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</si>
  <si>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</si>
  <si>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</si>
  <si>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</si>
  <si>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</si>
  <si>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</si>
  <si>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</si>
  <si>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</si>
  <si>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</si>
  <si>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</si>
  <si>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</si>
  <si>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</si>
  <si>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</si>
  <si>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</si>
  <si>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</si>
  <si>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</si>
  <si>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</si>
  <si>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</si>
  <si>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</si>
  <si>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</si>
  <si>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</si>
  <si>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</si>
  <si>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</si>
  <si>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</si>
  <si>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</si>
  <si>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</si>
  <si>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</si>
  <si>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</si>
  <si>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</si>
  <si>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</si>
  <si>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</si>
  <si>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</si>
  <si>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</si>
  <si>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</si>
  <si>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</si>
  <si>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</si>
  <si>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</si>
  <si>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</si>
  <si>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</si>
  <si>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</si>
  <si>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</si>
  <si>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</si>
  <si>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</si>
  <si>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</si>
  <si>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</si>
  <si>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</si>
  <si>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</si>
  <si>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</si>
  <si>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</si>
  <si>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</si>
  <si>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</si>
  <si>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</si>
  <si>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</si>
  <si>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</si>
  <si>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</si>
  <si>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</si>
  <si>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</si>
  <si>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</si>
  <si>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</si>
  <si>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</si>
  <si>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</si>
  <si>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</si>
  <si>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</si>
  <si>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</si>
  <si>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</si>
  <si>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</si>
  <si>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</si>
  <si>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</si>
  <si>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</si>
  <si>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</si>
  <si>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</si>
  <si>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</si>
  <si>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</si>
  <si>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</si>
  <si>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</si>
  <si>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</si>
  <si>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</si>
  <si>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</si>
  <si>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</si>
  <si>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</si>
  <si>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</si>
  <si>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</si>
  <si>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</si>
  <si>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</si>
  <si>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</si>
  <si>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</si>
  <si>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</si>
  <si>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</si>
  <si>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</si>
  <si>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</si>
  <si>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</si>
  <si>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</si>
  <si>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</si>
  <si>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</si>
  <si>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</si>
  <si>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</si>
  <si>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</si>
  <si>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</si>
  <si>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</si>
  <si>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</si>
  <si>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</si>
  <si>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</si>
  <si>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</si>
  <si>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</si>
  <si>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</si>
  <si>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</si>
  <si>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</si>
  <si>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</si>
  <si>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</si>
  <si>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</si>
  <si>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</si>
  <si>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</si>
  <si>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</si>
  <si>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</si>
  <si>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</si>
  <si>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</si>
  <si>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</si>
  <si>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</si>
  <si>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</si>
  <si>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</si>
  <si>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</si>
  <si>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</si>
  <si>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</si>
  <si>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</si>
  <si>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</si>
  <si>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</si>
  <si>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</si>
  <si>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</si>
  <si>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</si>
  <si>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</si>
  <si>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</si>
  <si>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</si>
  <si>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</si>
  <si>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</si>
  <si>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</si>
  <si>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</si>
  <si>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</si>
  <si>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</si>
  <si>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</si>
  <si>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</si>
  <si>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</si>
  <si>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</si>
  <si>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</si>
  <si>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</si>
  <si>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</si>
  <si>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</si>
  <si>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</si>
  <si>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</si>
  <si>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</si>
  <si>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</si>
  <si>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</si>
  <si>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</si>
  <si>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</si>
  <si>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</si>
  <si>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</si>
  <si>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</si>
  <si>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</si>
  <si>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</si>
  <si>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</si>
  <si>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</si>
  <si>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</si>
  <si>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</si>
  <si>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</si>
  <si>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</si>
  <si>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</si>
  <si>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</si>
  <si>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</si>
  <si>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</si>
  <si>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</si>
  <si>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</si>
  <si>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</si>
  <si>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</si>
  <si>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</si>
  <si>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</si>
  <si>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</si>
  <si>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</si>
  <si>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</si>
  <si>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</si>
  <si>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</si>
  <si>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</si>
  <si>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</si>
  <si>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</si>
  <si>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</si>
  <si>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</si>
  <si>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</si>
  <si>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</si>
  <si>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</si>
  <si>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</si>
  <si>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</si>
  <si>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</si>
  <si>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</si>
  <si>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</si>
  <si>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</si>
  <si>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</si>
  <si>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</si>
  <si>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</si>
  <si>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</si>
  <si>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</si>
  <si>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</si>
  <si>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</si>
  <si>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</si>
  <si>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</si>
  <si>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</si>
  <si>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</si>
  <si>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</si>
  <si>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</si>
  <si>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</si>
  <si>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</si>
  <si>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</si>
  <si>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</si>
  <si>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</si>
  <si>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</si>
  <si>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</si>
  <si>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</si>
  <si>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</si>
  <si>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</si>
  <si>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</si>
  <si>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</si>
  <si>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</si>
  <si>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</si>
  <si>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</si>
  <si>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</si>
  <si>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</si>
  <si>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</si>
  <si>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</si>
  <si>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</si>
  <si>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</si>
  <si>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</si>
  <si>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</si>
  <si>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</si>
  <si>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</si>
  <si>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</si>
  <si>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</si>
  <si>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</si>
  <si>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</si>
  <si>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</si>
  <si>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</si>
  <si>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</si>
  <si>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</si>
  <si>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</si>
  <si>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</si>
  <si>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</si>
  <si>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</si>
  <si>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</si>
  <si>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</si>
  <si>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</si>
  <si>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</si>
  <si>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</si>
  <si>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</si>
  <si>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</si>
  <si>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</si>
  <si>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</si>
  <si>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</si>
  <si>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</si>
  <si>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</si>
  <si>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</si>
  <si>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</si>
  <si>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</si>
  <si>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</si>
  <si>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</si>
  <si>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</si>
  <si>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</si>
  <si>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</si>
  <si>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</si>
  <si>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</si>
  <si>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</si>
  <si>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</si>
  <si>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</si>
  <si>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</si>
  <si>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</si>
  <si>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</si>
  <si>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</si>
  <si>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</si>
  <si>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</si>
  <si>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</si>
  <si>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</si>
  <si>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</si>
  <si>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</si>
  <si>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</si>
  <si>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</si>
  <si>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</si>
  <si>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</si>
  <si>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</si>
  <si>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</si>
  <si>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</si>
  <si>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</si>
  <si>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</si>
  <si>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</si>
  <si>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</si>
  <si>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</si>
  <si>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</si>
  <si>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</si>
  <si>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</si>
  <si>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</si>
  <si>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</si>
  <si>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</si>
  <si>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</si>
  <si>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</si>
  <si>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</si>
  <si>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</si>
  <si>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</si>
  <si>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</si>
  <si>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</si>
  <si>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</si>
  <si>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</si>
  <si>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</si>
  <si>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</si>
  <si>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</si>
  <si>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</si>
  <si>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</si>
  <si>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</si>
  <si>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</si>
  <si>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</si>
  <si>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</si>
  <si>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</si>
  <si>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</si>
  <si>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</si>
  <si>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</si>
  <si>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</si>
  <si>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</si>
  <si>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</si>
  <si>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</si>
  <si>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</si>
  <si>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</si>
  <si>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</si>
  <si>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</si>
  <si>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</si>
  <si>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</si>
  <si>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</si>
  <si>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</si>
  <si>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</si>
  <si>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</si>
  <si>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</si>
  <si>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</si>
  <si>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</si>
  <si>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</si>
  <si>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</si>
  <si>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</si>
  <si>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</si>
  <si>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</si>
  <si>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</si>
  <si>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</si>
  <si>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</si>
  <si>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</si>
  <si>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</si>
  <si>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</si>
  <si>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</si>
  <si>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</si>
  <si>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</si>
  <si>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</si>
  <si>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</si>
  <si>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</si>
  <si>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</si>
  <si>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</si>
  <si>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</si>
  <si>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</si>
  <si>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</si>
  <si>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</si>
  <si>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</si>
  <si>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</si>
  <si>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</si>
  <si>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</si>
  <si>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</si>
  <si>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</si>
  <si>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</si>
  <si>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</si>
  <si>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</si>
  <si>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</si>
  <si>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</si>
  <si>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</si>
  <si>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</si>
  <si>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</si>
  <si>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</si>
  <si>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</si>
  <si>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</si>
  <si>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</si>
  <si>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</si>
  <si>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</si>
  <si>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</si>
  <si>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</si>
  <si>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</si>
  <si>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</si>
  <si>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</si>
  <si>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</si>
  <si>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</si>
  <si>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</si>
  <si>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</si>
  <si>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</si>
  <si>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</si>
  <si>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</si>
  <si>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</si>
  <si>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</si>
  <si>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</si>
  <si>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</si>
  <si>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</si>
  <si>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</si>
  <si>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</si>
  <si>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</si>
  <si>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</si>
  <si>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</si>
  <si>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</si>
  <si>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</si>
  <si>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</si>
  <si>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</si>
  <si>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</si>
  <si>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</si>
  <si>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</si>
  <si>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</si>
  <si>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</si>
  <si>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</si>
  <si>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</si>
  <si>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</si>
  <si>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</si>
  <si>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</si>
  <si>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</si>
  <si>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</si>
  <si>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</si>
  <si>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</si>
  <si>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</si>
  <si>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</si>
  <si>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</si>
  <si>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</si>
  <si>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</si>
  <si>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</si>
  <si>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</si>
  <si>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</si>
  <si>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</si>
  <si>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</si>
  <si>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</si>
  <si>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</si>
  <si>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</si>
  <si>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</si>
  <si>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</si>
  <si>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</si>
  <si>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</si>
  <si>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</si>
  <si>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</si>
  <si>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</si>
  <si>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</si>
  <si>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</si>
  <si>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</si>
  <si>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</si>
  <si>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</si>
  <si>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</si>
  <si>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</si>
  <si>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</si>
  <si>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</si>
  <si>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</si>
  <si>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</si>
  <si>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</si>
  <si>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</si>
  <si>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</si>
  <si>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</si>
  <si>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</si>
  <si>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</si>
  <si>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</si>
  <si>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</si>
  <si>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</si>
  <si>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</si>
  <si>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</si>
  <si>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</si>
  <si>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</si>
  <si>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</si>
  <si>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</si>
  <si>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</si>
  <si>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</si>
  <si>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</si>
  <si>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</si>
  <si>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</si>
  <si>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</si>
  <si>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</si>
  <si>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</si>
  <si>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</si>
  <si>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</si>
  <si>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</si>
  <si>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</si>
  <si>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</si>
  <si>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</si>
  <si>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</si>
  <si>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</si>
  <si>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</si>
  <si>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</si>
  <si>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</si>
  <si>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</si>
  <si>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</si>
  <si>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</si>
  <si>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</si>
  <si>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</si>
  <si>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</si>
  <si>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</si>
  <si>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</si>
  <si>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</si>
  <si>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</si>
  <si>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</si>
  <si>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</si>
  <si>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</si>
  <si>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</si>
  <si>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</si>
  <si>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</si>
  <si>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</si>
  <si>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</si>
  <si>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</si>
  <si>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</si>
  <si>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</si>
  <si>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</si>
  <si>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</si>
  <si>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</si>
  <si>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</si>
  <si>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</si>
  <si>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</si>
  <si>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</si>
  <si>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</si>
  <si>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</si>
  <si>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</si>
  <si>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</si>
  <si>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</si>
  <si>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</si>
  <si>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</si>
  <si>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</si>
  <si>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</si>
  <si>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</si>
  <si>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</si>
  <si>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</si>
  <si>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</si>
  <si>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</si>
  <si>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</si>
  <si>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</si>
  <si>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</si>
  <si>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</si>
  <si>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</si>
  <si>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</si>
  <si>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</si>
  <si>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</si>
  <si>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</si>
  <si>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</si>
  <si>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</si>
  <si>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</si>
  <si>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</si>
  <si>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</si>
  <si>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</si>
  <si>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</si>
  <si>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</si>
  <si>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</si>
  <si>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</si>
  <si>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</si>
  <si>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</si>
  <si>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</si>
  <si>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</si>
  <si>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</si>
  <si>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</si>
  <si>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</si>
  <si>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</si>
  <si>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</si>
  <si>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</si>
  <si>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</si>
  <si>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</si>
  <si>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</si>
  <si>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</si>
  <si>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</si>
  <si>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</si>
  <si>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</si>
  <si>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</si>
  <si>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</si>
  <si>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</si>
  <si>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</si>
  <si>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</si>
  <si>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</si>
  <si>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</si>
  <si>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</si>
  <si>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</si>
  <si>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</si>
  <si>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</si>
  <si>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</si>
  <si>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</si>
  <si>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</si>
  <si>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</si>
  <si>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</si>
  <si>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</si>
  <si>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</si>
  <si>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</si>
  <si>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</si>
  <si>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</si>
  <si>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</si>
  <si>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</si>
  <si>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</si>
  <si>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</si>
  <si>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</si>
  <si>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</si>
  <si>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</si>
  <si>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</si>
  <si>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</si>
  <si>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</si>
  <si>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</si>
  <si>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</si>
  <si>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</si>
  <si>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</si>
  <si>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</si>
  <si>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</si>
  <si>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</si>
  <si>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</si>
  <si>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</si>
  <si>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</si>
  <si>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</si>
  <si>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</si>
  <si>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</si>
  <si>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</si>
  <si>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</si>
  <si>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</si>
  <si>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</si>
  <si>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</si>
  <si>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</si>
  <si>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</si>
  <si>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</si>
  <si>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</si>
  <si>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</si>
  <si>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</si>
  <si>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</si>
  <si>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</si>
  <si>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</si>
  <si>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</si>
  <si>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</si>
  <si>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</si>
  <si>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</si>
  <si>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</si>
  <si>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</si>
  <si>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</si>
  <si>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</si>
  <si>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</si>
  <si>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</si>
  <si>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</si>
  <si>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</si>
  <si>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</si>
  <si>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</si>
  <si>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</si>
  <si>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</si>
  <si>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</si>
  <si>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</si>
  <si>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</si>
  <si>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</si>
  <si>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</si>
  <si>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</si>
  <si>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</si>
  <si>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</si>
  <si>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</si>
  <si>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</si>
  <si>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</si>
  <si>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</si>
  <si>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</si>
  <si>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</si>
  <si>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</si>
  <si>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</si>
  <si>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</si>
  <si>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</si>
  <si>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</si>
  <si>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</si>
  <si>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</si>
  <si>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</si>
  <si>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</si>
  <si>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</si>
  <si>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</si>
  <si>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</si>
  <si>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</si>
  <si>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</si>
  <si>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</si>
  <si>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</si>
  <si>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</si>
  <si>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</si>
  <si>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</si>
  <si>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</si>
  <si>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</si>
  <si>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</si>
  <si>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</si>
  <si>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</si>
  <si>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</si>
  <si>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</si>
  <si>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</si>
  <si>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</si>
  <si>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</si>
  <si>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</si>
  <si>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</si>
  <si>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</si>
  <si>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</si>
  <si>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</si>
  <si>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</si>
  <si>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</si>
  <si>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</si>
  <si>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</si>
  <si>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</si>
  <si>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</si>
  <si>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</si>
  <si>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</si>
  <si>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</si>
  <si>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</si>
  <si>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</si>
  <si>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</si>
  <si>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</si>
  <si>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</si>
  <si>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</si>
  <si>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</si>
  <si>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</si>
  <si>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</si>
  <si>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</si>
  <si>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</si>
  <si>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</si>
  <si>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</si>
  <si>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</si>
  <si>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</si>
  <si>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</si>
  <si>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</si>
  <si>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</si>
  <si>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</si>
  <si>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</si>
  <si>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</si>
  <si>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</si>
  <si>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</si>
  <si>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</si>
  <si>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</si>
  <si>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</si>
  <si>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</si>
  <si>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</si>
  <si>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</si>
  <si>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</si>
  <si>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</si>
  <si>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</si>
  <si>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</si>
  <si>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</si>
  <si>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</si>
  <si>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</si>
  <si>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</si>
  <si>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</si>
  <si>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</si>
  <si>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</si>
  <si>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</si>
  <si>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</si>
  <si>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</si>
  <si>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</si>
  <si>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</si>
  <si>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</si>
  <si>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</si>
  <si>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</si>
  <si>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</si>
  <si>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</si>
  <si>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</si>
  <si>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</si>
  <si>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</si>
  <si>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</si>
  <si>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</si>
  <si>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</si>
  <si>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</si>
  <si>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</si>
  <si>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</si>
  <si>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</si>
  <si>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</si>
  <si>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</si>
  <si>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</si>
  <si>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</si>
  <si>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</si>
  <si>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</si>
  <si>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</si>
  <si>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</si>
  <si>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</si>
  <si>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</si>
  <si>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</si>
  <si>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</si>
  <si>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</si>
  <si>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</si>
  <si>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</si>
  <si>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</si>
  <si>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</si>
  <si>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</si>
  <si>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</si>
  <si>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</si>
  <si>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</si>
  <si>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</si>
  <si>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</si>
  <si>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</si>
  <si>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</si>
  <si>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</si>
  <si>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</si>
  <si>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</si>
  <si>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</si>
  <si>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</si>
  <si>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</si>
  <si>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</si>
  <si>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</si>
  <si>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</si>
  <si>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</si>
  <si>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</si>
  <si>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</si>
  <si>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</si>
  <si>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</si>
  <si>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</si>
  <si>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</si>
  <si>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</si>
  <si>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</si>
  <si>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</si>
  <si>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</si>
  <si>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</si>
  <si>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</si>
  <si>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</si>
  <si>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</si>
  <si>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</si>
  <si>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</si>
  <si>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</si>
  <si>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</si>
  <si>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</si>
  <si>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</si>
  <si>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</si>
  <si>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</si>
  <si>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</si>
  <si>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</si>
  <si>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</si>
  <si>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</si>
  <si>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</si>
  <si>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</si>
  <si>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</si>
  <si>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</si>
  <si>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</si>
  <si>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</si>
  <si>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</si>
  <si>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</si>
  <si>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</si>
  <si>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</si>
  <si>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</si>
  <si>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</si>
  <si>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</si>
  <si>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</si>
  <si>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</si>
  <si>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</si>
  <si>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</si>
  <si>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</si>
  <si>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</si>
  <si>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</si>
  <si>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</si>
  <si>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</si>
  <si>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</si>
  <si>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</si>
  <si>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</si>
  <si>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</si>
  <si>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</si>
  <si>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</si>
  <si>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</si>
  <si>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</si>
  <si>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</si>
  <si>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</si>
  <si>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</si>
  <si>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</si>
  <si>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</si>
  <si>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</si>
  <si>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</si>
  <si>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</si>
  <si>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</si>
  <si>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</si>
  <si>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</si>
  <si>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</si>
  <si>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</si>
  <si>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</si>
  <si>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</si>
  <si>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</si>
  <si>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</si>
  <si>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</si>
  <si>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</si>
  <si>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</si>
  <si>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</si>
  <si>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</si>
  <si>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</si>
  <si>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</si>
  <si>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</si>
  <si>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</si>
  <si>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</si>
  <si>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</si>
  <si>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</si>
  <si>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</si>
  <si>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</si>
  <si>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</si>
  <si>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</si>
  <si>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</si>
  <si>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</si>
  <si>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</si>
  <si>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</si>
  <si>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</si>
  <si>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</si>
  <si>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</si>
  <si>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</si>
  <si>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</si>
  <si>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</si>
  <si>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</si>
  <si>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</si>
  <si>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</si>
  <si>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</si>
  <si>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</si>
  <si>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</si>
  <si>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</si>
  <si>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</si>
  <si>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</si>
  <si>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</si>
  <si>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</si>
  <si>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</si>
  <si>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</si>
  <si>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</si>
  <si>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</si>
  <si>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</si>
  <si>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</si>
  <si>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</si>
  <si>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</si>
  <si>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</si>
  <si>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</si>
  <si>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</si>
  <si>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</si>
  <si>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</si>
  <si>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</si>
  <si>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</si>
  <si>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</si>
  <si>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</si>
  <si>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</si>
  <si>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</si>
  <si>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</si>
  <si>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</si>
  <si>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</si>
  <si>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</si>
  <si>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</si>
  <si>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</si>
  <si>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</si>
  <si>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</si>
  <si>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</si>
  <si>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</si>
  <si>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</si>
  <si>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</si>
  <si>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</si>
  <si>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</si>
  <si>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</si>
  <si>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</si>
  <si>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</si>
  <si>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</si>
  <si>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</si>
  <si>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</si>
  <si>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</si>
  <si>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</si>
  <si>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</si>
  <si>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</si>
  <si>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</si>
  <si>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</si>
  <si>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</si>
  <si>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</si>
  <si>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</si>
  <si>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</si>
  <si>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</si>
  <si>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</si>
  <si>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</si>
  <si>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</si>
  <si>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</si>
  <si>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</si>
  <si>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</si>
  <si>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</si>
  <si>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</si>
  <si>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</si>
  <si>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</si>
  <si>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</si>
  <si>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</si>
  <si>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</si>
  <si>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</si>
  <si>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</si>
  <si>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</si>
  <si>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</si>
  <si>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</si>
  <si>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</si>
  <si>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</si>
  <si>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</si>
  <si>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</si>
  <si>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</si>
  <si>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</si>
  <si>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</si>
  <si>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</si>
  <si>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</si>
  <si>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</si>
  <si>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</si>
  <si>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</si>
  <si>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</si>
  <si>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</si>
  <si>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</si>
  <si>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</si>
  <si>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</si>
  <si>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</si>
  <si>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</si>
  <si>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</si>
  <si>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</si>
  <si>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</si>
  <si>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</si>
  <si>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</si>
  <si>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</si>
  <si>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</si>
  <si>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</si>
  <si>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</si>
  <si>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</si>
  <si>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</si>
  <si>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</si>
  <si>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</si>
  <si>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</si>
  <si>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</si>
  <si>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</si>
  <si>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</si>
  <si>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</si>
  <si>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</si>
  <si>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</si>
  <si>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</si>
  <si>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</si>
  <si>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</si>
  <si>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</si>
  <si>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</si>
  <si>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</si>
  <si>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</si>
  <si>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</si>
  <si>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</si>
  <si>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</si>
  <si>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</si>
  <si>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</si>
  <si>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</si>
  <si>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</si>
  <si>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</si>
  <si>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</si>
  <si>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</si>
  <si>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</si>
  <si>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</si>
  <si>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</si>
  <si>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</si>
  <si>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</si>
  <si>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</si>
  <si>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</si>
  <si>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</si>
  <si>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</si>
  <si>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</si>
  <si>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</si>
  <si>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</si>
  <si>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</si>
  <si>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</si>
  <si>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</si>
  <si>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</si>
  <si>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</si>
  <si>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</si>
  <si>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</si>
  <si>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</si>
  <si>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</si>
  <si>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</si>
  <si>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</si>
  <si>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</si>
  <si>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</si>
  <si>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</si>
  <si>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</si>
  <si>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</si>
  <si>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</si>
  <si>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</si>
  <si>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</si>
  <si>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</si>
  <si>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</si>
  <si>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</si>
  <si>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</si>
  <si>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</si>
  <si>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</si>
  <si>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</si>
  <si>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</si>
  <si>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</si>
  <si>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</si>
  <si>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</si>
  <si>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</si>
  <si>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</si>
  <si>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</si>
  <si>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</si>
  <si>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</si>
  <si>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</si>
  <si>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</si>
  <si>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</si>
  <si>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</si>
  <si>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</si>
  <si>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</si>
  <si>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</si>
  <si>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</si>
  <si>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</si>
  <si>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</si>
  <si>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</si>
  <si>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</si>
  <si>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</si>
  <si>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</si>
  <si>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</si>
  <si>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</si>
  <si>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</si>
  <si>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</si>
  <si>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</si>
  <si>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</si>
  <si>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</si>
  <si>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</si>
  <si>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</si>
  <si>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</si>
  <si>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</si>
  <si>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</si>
  <si>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</si>
  <si>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</si>
  <si>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</si>
  <si>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</si>
  <si>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</si>
  <si>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</si>
  <si>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</si>
  <si>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</si>
  <si>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</si>
  <si>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</si>
  <si>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</si>
  <si>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</si>
  <si>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</si>
  <si>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</si>
  <si>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</si>
  <si>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</si>
  <si>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</si>
  <si>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</si>
  <si>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</si>
  <si>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</si>
  <si>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</si>
  <si>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</si>
  <si>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</si>
  <si>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</si>
  <si>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</si>
  <si>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</si>
  <si>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</si>
  <si>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</si>
  <si>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</si>
  <si>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</si>
  <si>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</si>
  <si>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</si>
  <si>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</si>
  <si>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</si>
  <si>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</si>
  <si>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</si>
  <si>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</si>
  <si>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</si>
  <si>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</si>
  <si>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</si>
  <si>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</si>
  <si>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</si>
  <si>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</si>
  <si>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</si>
  <si>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</si>
  <si>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</si>
  <si>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</si>
  <si>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</si>
  <si>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</si>
  <si>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</si>
  <si>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</si>
  <si>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</si>
  <si>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</si>
  <si>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</si>
  <si>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</si>
  <si>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</si>
  <si>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</si>
  <si>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</si>
  <si>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</si>
  <si>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</si>
  <si>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</si>
  <si>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</si>
  <si>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</si>
  <si>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</si>
  <si>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</si>
  <si>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</si>
  <si>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</si>
  <si>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</si>
  <si>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</si>
  <si>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</si>
  <si>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</si>
  <si>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</si>
  <si>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</si>
  <si>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</si>
  <si>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</si>
  <si>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</si>
  <si>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</si>
  <si>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</si>
  <si>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</si>
  <si>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</si>
  <si>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</si>
  <si>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</si>
  <si>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</si>
  <si>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</si>
  <si>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</si>
  <si>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</si>
  <si>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</si>
  <si>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</si>
  <si>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</si>
  <si>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</si>
  <si>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</si>
  <si>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</si>
  <si>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</si>
  <si>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</si>
  <si>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</si>
  <si>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</si>
  <si>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</si>
  <si>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</si>
  <si>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</si>
  <si>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</si>
  <si>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</si>
  <si>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</si>
  <si>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</si>
  <si>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</si>
  <si>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</si>
  <si>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</si>
  <si>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</si>
  <si>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</si>
  <si>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</si>
  <si>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</si>
  <si>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</si>
  <si>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</si>
  <si>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</si>
  <si>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</si>
  <si>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</si>
  <si>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</si>
  <si>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</si>
  <si>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</si>
  <si>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</si>
  <si>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</si>
  <si>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</si>
  <si>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</si>
  <si>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</si>
  <si>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</si>
  <si>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</si>
  <si>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</si>
  <si>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</si>
  <si>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</si>
  <si>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</si>
  <si>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</si>
  <si>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</si>
  <si>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</si>
  <si>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</si>
  <si>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</si>
  <si>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</si>
  <si>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</si>
  <si>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</si>
  <si>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</si>
  <si>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</si>
  <si>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</si>
  <si>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</si>
  <si>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</si>
  <si>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</si>
  <si>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</si>
  <si>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</si>
  <si>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</si>
  <si>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</si>
  <si>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</si>
  <si>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</si>
  <si>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</si>
  <si>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</si>
  <si>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</si>
  <si>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</si>
  <si>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</si>
  <si>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</si>
  <si>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</si>
  <si>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</si>
  <si>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</si>
  <si>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</si>
  <si>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</si>
  <si>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</si>
  <si>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</si>
  <si>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</si>
  <si>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</si>
  <si>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</si>
  <si>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</si>
  <si>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</si>
  <si>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</si>
  <si>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</si>
  <si>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</si>
  <si>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</si>
  <si>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</si>
  <si>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</si>
  <si>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</si>
  <si>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</si>
  <si>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</si>
  <si>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</si>
  <si>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</si>
  <si>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</si>
  <si>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</si>
  <si>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</si>
  <si>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</si>
  <si>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</si>
  <si>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</si>
  <si>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</si>
  <si>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</si>
  <si>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</si>
  <si>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</si>
  <si>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</si>
  <si>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</si>
  <si>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</si>
  <si>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</si>
  <si>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</si>
  <si>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</si>
  <si>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</si>
  <si>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</si>
  <si>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</si>
  <si>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</si>
  <si>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</si>
  <si>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</si>
  <si>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</si>
  <si>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</si>
  <si>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</si>
  <si>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</si>
  <si>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</si>
  <si>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</si>
  <si>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</si>
  <si>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</si>
  <si>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</si>
  <si>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</si>
  <si>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</si>
  <si>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</si>
  <si>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</si>
  <si>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</si>
  <si>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</si>
  <si>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</si>
  <si>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</si>
  <si>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</si>
  <si>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</si>
  <si>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</si>
  <si>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</si>
  <si>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</si>
  <si>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</si>
  <si>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</si>
  <si>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</si>
  <si>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</si>
  <si>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</si>
  <si>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</si>
  <si>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</si>
  <si>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</si>
  <si>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</si>
  <si>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</si>
  <si>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</si>
  <si>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</si>
  <si>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</si>
  <si>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</si>
  <si>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</si>
  <si>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</si>
  <si>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</si>
  <si>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</si>
  <si>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</si>
  <si>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</si>
  <si>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</si>
  <si>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</si>
  <si>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</si>
  <si>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</si>
  <si>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</si>
  <si>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</si>
  <si>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</si>
  <si>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</si>
  <si>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</si>
  <si>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</si>
  <si>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</si>
  <si>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</si>
  <si>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</si>
  <si>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</si>
  <si>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</si>
  <si>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</si>
  <si>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</si>
  <si>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</si>
  <si>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</si>
  <si>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</si>
  <si>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</si>
  <si>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</si>
  <si>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</si>
  <si>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</si>
  <si>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</si>
  <si>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</si>
  <si>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</si>
  <si>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</si>
  <si>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</si>
  <si>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</si>
  <si>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</si>
  <si>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</si>
  <si>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</si>
  <si>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</si>
  <si>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</si>
  <si>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</si>
  <si>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</si>
  <si>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</si>
  <si>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</si>
  <si>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</si>
  <si>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</si>
  <si>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</si>
  <si>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</si>
  <si>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</si>
  <si>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</si>
  <si>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</si>
  <si>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</si>
  <si>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</si>
  <si>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</si>
  <si>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</si>
  <si>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</si>
  <si>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</si>
  <si>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</si>
  <si>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</si>
  <si>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</si>
  <si>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</si>
  <si>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</si>
  <si>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</si>
  <si>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</si>
  <si>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</si>
  <si>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</si>
  <si>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</si>
  <si>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</si>
  <si>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</si>
  <si>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</si>
  <si>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</si>
  <si>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</si>
  <si>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</si>
  <si>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</si>
  <si>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</si>
  <si>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</si>
  <si>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</si>
  <si>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</si>
  <si>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</si>
  <si>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</si>
  <si>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</si>
  <si>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</si>
  <si>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</si>
  <si>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</si>
  <si>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</si>
  <si>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</si>
  <si>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</si>
  <si>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</si>
  <si>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</si>
  <si>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</si>
  <si>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</si>
  <si>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</si>
  <si>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</si>
  <si>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</si>
  <si>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</si>
  <si>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</si>
  <si>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</si>
  <si>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</si>
  <si>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</si>
  <si>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</si>
  <si>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</si>
  <si>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</si>
  <si>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</si>
  <si>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</si>
  <si>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</si>
  <si>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</si>
  <si>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</si>
  <si>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</si>
  <si>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</si>
  <si>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</si>
  <si>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</si>
  <si>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</si>
  <si>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</si>
  <si>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</si>
  <si>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</si>
  <si>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</si>
  <si>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</si>
  <si>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</si>
  <si>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</si>
  <si>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</si>
  <si>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</si>
  <si>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</si>
  <si>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</si>
  <si>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</si>
  <si>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</si>
  <si>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</si>
  <si>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</si>
  <si>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</si>
  <si>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</si>
  <si>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</si>
  <si>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</si>
  <si>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</si>
  <si>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</si>
  <si>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</si>
  <si>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</si>
  <si>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</si>
  <si>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</si>
  <si>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</si>
  <si>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</si>
  <si>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</si>
  <si>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</si>
  <si>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</si>
  <si>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</si>
  <si>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</si>
  <si>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</si>
  <si>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</si>
  <si>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</si>
  <si>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</si>
  <si>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</si>
  <si>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</si>
  <si>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</si>
  <si>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</si>
  <si>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</si>
  <si>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</si>
  <si>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</si>
  <si>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</si>
  <si>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</si>
  <si>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</si>
  <si>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</si>
  <si>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</si>
  <si>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</si>
  <si>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</si>
  <si>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</si>
  <si>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</si>
  <si>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</si>
  <si>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</si>
  <si>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</si>
  <si>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</si>
  <si>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</si>
  <si>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</si>
  <si>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</si>
  <si>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</si>
  <si>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</si>
  <si>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</si>
  <si>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</si>
  <si>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</si>
  <si>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</si>
  <si>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</si>
  <si>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</si>
  <si>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</si>
  <si>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</si>
  <si>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</si>
  <si>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</si>
  <si>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</si>
  <si>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</si>
  <si>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</si>
  <si>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</si>
  <si>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</si>
  <si>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</si>
  <si>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</si>
  <si>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</si>
  <si>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</si>
  <si>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</si>
  <si>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</si>
  <si>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</si>
  <si>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</si>
  <si>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</si>
  <si>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</si>
  <si>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</si>
  <si>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</si>
  <si>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</si>
  <si>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</si>
  <si>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</si>
  <si>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</si>
  <si>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</si>
  <si>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</si>
  <si>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</si>
  <si>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</si>
  <si>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</si>
  <si>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</si>
  <si>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</si>
  <si>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</si>
  <si>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</si>
  <si>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</si>
  <si>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</si>
  <si>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</si>
  <si>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</si>
  <si>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</si>
  <si>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</si>
  <si>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</si>
  <si>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</si>
  <si>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</si>
  <si>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</si>
  <si>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</si>
  <si>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</si>
  <si>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</si>
  <si>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</si>
  <si>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</si>
  <si>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</si>
  <si>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</si>
  <si>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</si>
  <si>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</si>
  <si>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</si>
  <si>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</si>
  <si>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</si>
  <si>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</si>
  <si>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</si>
  <si>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</si>
  <si>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</si>
  <si>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</si>
  <si>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</si>
  <si>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</si>
  <si>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</si>
  <si>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</si>
  <si>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</si>
  <si>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</si>
  <si>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</si>
  <si>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</si>
  <si>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</si>
  <si>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</si>
  <si>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</si>
  <si>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</si>
  <si>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</si>
  <si>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</si>
  <si>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</si>
  <si>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</si>
  <si>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</si>
  <si>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</si>
  <si>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</si>
  <si>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</si>
  <si>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</si>
  <si>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</si>
  <si>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</si>
  <si>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</si>
  <si>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</si>
  <si>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</si>
  <si>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</si>
  <si>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</si>
  <si>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</si>
  <si>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</si>
  <si>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</si>
  <si>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</si>
  <si>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</si>
  <si>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</si>
  <si>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</si>
  <si>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</si>
  <si>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</si>
  <si>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</si>
  <si>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</si>
  <si>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</si>
  <si>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</si>
  <si>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</si>
  <si>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</si>
  <si>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</si>
  <si>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</si>
  <si>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</si>
  <si>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</si>
  <si>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</si>
  <si>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</si>
  <si>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</si>
  <si>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</si>
  <si>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</si>
  <si>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</si>
  <si>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</si>
  <si>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</si>
  <si>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</si>
  <si>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</si>
  <si>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</si>
  <si>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</si>
  <si>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</si>
  <si>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</si>
  <si>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</si>
  <si>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</si>
  <si>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</si>
  <si>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</si>
  <si>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</si>
  <si>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</si>
  <si>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</si>
  <si>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</si>
  <si>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</si>
  <si>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</si>
  <si>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</si>
  <si>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</si>
  <si>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</si>
  <si>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</si>
  <si>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</si>
  <si>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</si>
  <si>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</si>
  <si>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</si>
  <si>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</si>
  <si>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</si>
  <si>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</si>
  <si>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</si>
  <si>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</si>
  <si>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</si>
  <si>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</si>
  <si>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</si>
  <si>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</si>
  <si>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</si>
  <si>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</si>
  <si>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</si>
  <si>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</si>
  <si>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</si>
  <si>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</si>
  <si>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</si>
  <si>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</si>
  <si>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</si>
  <si>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</si>
  <si>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</si>
  <si>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</si>
  <si>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</si>
  <si>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</si>
  <si>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</si>
  <si>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</si>
  <si>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</si>
  <si>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</si>
  <si>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</si>
  <si>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</si>
  <si>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</si>
  <si>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</si>
  <si>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</si>
  <si>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</si>
  <si>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</si>
  <si>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</si>
  <si>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</si>
  <si>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</si>
  <si>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</si>
  <si>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</si>
  <si>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</si>
  <si>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</si>
  <si>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</si>
  <si>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</si>
  <si>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</si>
  <si>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</si>
  <si>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</si>
  <si>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</si>
  <si>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</si>
  <si>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</si>
  <si>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</si>
  <si>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</si>
  <si>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</si>
  <si>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</si>
  <si>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</si>
  <si>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</si>
  <si>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</si>
  <si>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</si>
  <si>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</si>
  <si>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</si>
  <si>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</si>
  <si>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</si>
  <si>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</si>
  <si>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</si>
  <si>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</si>
  <si>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</si>
  <si>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</si>
  <si>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</si>
  <si>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</si>
  <si>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</si>
  <si>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</si>
  <si>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</si>
  <si>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</si>
  <si>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</si>
  <si>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</si>
  <si>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</si>
  <si>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</si>
  <si>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</si>
  <si>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</si>
  <si>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</si>
  <si>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</si>
  <si>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</si>
  <si>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</si>
  <si>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</si>
  <si>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</si>
  <si>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</si>
  <si>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</si>
  <si>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</si>
  <si>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</si>
  <si>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</si>
  <si>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</si>
  <si>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</si>
  <si>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</si>
  <si>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</si>
  <si>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</si>
  <si>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</si>
  <si>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</si>
  <si>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</si>
  <si>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</si>
  <si>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</si>
  <si>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</si>
  <si>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</si>
  <si>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</si>
  <si>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</si>
  <si>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</si>
  <si>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</si>
  <si>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</si>
  <si>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</si>
  <si>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</si>
  <si>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</si>
  <si>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</si>
  <si>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</si>
  <si>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</si>
  <si>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</si>
  <si>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</si>
  <si>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</si>
  <si>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</si>
  <si>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</si>
  <si>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</si>
  <si>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</si>
  <si>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</si>
  <si>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</si>
  <si>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</si>
  <si>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</si>
  <si>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</si>
  <si>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</si>
  <si>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</si>
  <si>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</si>
  <si>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</si>
  <si>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</si>
  <si>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</si>
  <si>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</si>
  <si>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</si>
  <si>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</si>
  <si>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</si>
  <si>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</si>
  <si>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</si>
  <si>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</si>
  <si>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</si>
  <si>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</si>
  <si>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</si>
  <si>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</si>
  <si>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</si>
  <si>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</si>
  <si>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</si>
  <si>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</si>
  <si>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</si>
  <si>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</si>
  <si>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</si>
  <si>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</si>
  <si>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</si>
  <si>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</si>
  <si>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</si>
  <si>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</si>
  <si>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</si>
  <si>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</si>
  <si>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</si>
  <si>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</si>
  <si>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</si>
  <si>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</si>
  <si>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</si>
  <si>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</si>
  <si>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</si>
  <si>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</si>
  <si>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</si>
  <si>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</si>
  <si>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</si>
  <si>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</si>
  <si>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</si>
  <si>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</si>
  <si>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</si>
  <si>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</si>
  <si>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</si>
  <si>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</si>
  <si>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</si>
  <si>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</si>
  <si>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</si>
  <si>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</si>
  <si>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</si>
  <si>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</si>
  <si>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</si>
  <si>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</si>
  <si>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</si>
  <si>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</si>
  <si>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</si>
  <si>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</si>
  <si>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</si>
  <si>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</si>
  <si>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</si>
  <si>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</si>
  <si>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</si>
  <si>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</si>
  <si>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</si>
  <si>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</si>
  <si>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</si>
  <si>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</si>
  <si>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</si>
  <si>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</si>
  <si>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</si>
  <si>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</si>
  <si>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</si>
  <si>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</si>
  <si>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</si>
  <si>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</si>
  <si>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</si>
  <si>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</si>
  <si>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</si>
  <si>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</si>
  <si>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</si>
  <si>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</si>
  <si>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</si>
  <si>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</si>
  <si>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</si>
  <si>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</si>
  <si>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</si>
  <si>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</si>
  <si>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</si>
  <si>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</si>
  <si>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</si>
  <si>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</si>
  <si>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</si>
  <si>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</si>
  <si>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</si>
  <si>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</si>
  <si>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</si>
  <si>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</si>
  <si>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</si>
  <si>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</si>
  <si>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</si>
  <si>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</si>
  <si>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</si>
  <si>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</si>
  <si>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</si>
  <si>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</si>
  <si>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</si>
  <si>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</si>
  <si>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</si>
  <si>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</si>
  <si>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</si>
  <si>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</si>
  <si>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</si>
  <si>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</si>
  <si>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</si>
  <si>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</si>
  <si>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</si>
  <si>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</si>
  <si>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</si>
  <si>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</si>
  <si>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</si>
  <si>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</si>
  <si>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</si>
  <si>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</si>
  <si>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</si>
  <si>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</si>
  <si>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</si>
  <si>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</si>
  <si>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</si>
  <si>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</si>
  <si>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</si>
  <si>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</si>
  <si>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</si>
  <si>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</si>
  <si>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</si>
  <si>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</si>
  <si>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</si>
  <si>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</si>
  <si>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</si>
  <si>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</si>
  <si>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</si>
  <si>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</si>
  <si>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</si>
  <si>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</si>
  <si>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</si>
  <si>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</si>
  <si>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</si>
  <si>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</si>
  <si>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</si>
  <si>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</si>
  <si>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</si>
  <si>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</si>
  <si>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</si>
  <si>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</si>
  <si>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</si>
  <si>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</si>
  <si>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</si>
  <si>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</si>
  <si>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</si>
  <si>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</si>
  <si>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</si>
  <si>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</si>
  <si>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</si>
  <si>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</si>
  <si>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</si>
  <si>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</si>
  <si>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</si>
  <si>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</si>
  <si>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</si>
  <si>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</si>
  <si>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</si>
  <si>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</si>
  <si>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</si>
  <si>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</si>
  <si>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</si>
  <si>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</si>
  <si>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</si>
  <si>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</si>
  <si>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</si>
  <si>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</si>
  <si>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</si>
  <si>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</si>
  <si>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</si>
  <si>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</si>
  <si>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</si>
  <si>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</si>
  <si>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</si>
  <si>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</si>
  <si>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</si>
  <si>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</si>
  <si>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</si>
  <si>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</si>
  <si>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</si>
  <si>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</si>
  <si>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</si>
  <si>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</si>
  <si>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</si>
  <si>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</si>
  <si>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</si>
  <si>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</si>
  <si>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</si>
  <si>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</si>
  <si>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</si>
  <si>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</si>
  <si>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</si>
  <si>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</si>
  <si>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</si>
  <si>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</si>
  <si>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</si>
  <si>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</si>
  <si>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</si>
  <si>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</si>
  <si>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</si>
  <si>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</si>
  <si>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</si>
  <si>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</si>
  <si>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</si>
  <si>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</si>
  <si>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</si>
  <si>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</si>
  <si>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</si>
  <si>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</si>
  <si>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</si>
  <si>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</si>
  <si>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</si>
  <si>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</si>
  <si>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</si>
  <si>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</si>
  <si>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</si>
  <si>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</si>
  <si>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</si>
  <si>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</si>
  <si>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</si>
  <si>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</si>
  <si>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</si>
  <si>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</si>
  <si>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</si>
  <si>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</si>
  <si>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</si>
  <si>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</si>
  <si>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</si>
  <si>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</si>
  <si>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</si>
  <si>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</si>
  <si>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</si>
  <si>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</si>
  <si>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</si>
  <si>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</si>
  <si>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</si>
  <si>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</si>
  <si>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</si>
  <si>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</si>
  <si>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</si>
  <si>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</si>
  <si>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</si>
  <si>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</si>
  <si>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</si>
  <si>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</si>
  <si>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</si>
  <si>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</si>
  <si>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</si>
  <si>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</si>
  <si>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</si>
  <si>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</si>
  <si>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</si>
  <si>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</si>
  <si>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</si>
  <si>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</si>
  <si>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</si>
  <si>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</si>
  <si>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</si>
  <si>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</si>
  <si>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</si>
  <si>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</si>
  <si>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</si>
  <si>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</si>
  <si>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</si>
  <si>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</si>
  <si>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</si>
  <si>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</si>
  <si>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</si>
  <si>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</si>
  <si>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</si>
  <si>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</si>
  <si>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</si>
  <si>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</si>
  <si>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</si>
  <si>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</si>
  <si>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</si>
  <si>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</si>
  <si>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</si>
  <si>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</si>
  <si>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</si>
  <si>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</si>
  <si>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</si>
  <si>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</si>
  <si>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</si>
  <si>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</si>
  <si>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</si>
  <si>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</si>
  <si>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</si>
  <si>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</si>
  <si>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</si>
  <si>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</si>
  <si>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</si>
  <si>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</si>
  <si>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</si>
  <si>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</si>
  <si>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</si>
  <si>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</si>
  <si>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</si>
  <si>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</si>
  <si>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</si>
  <si>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</si>
  <si>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</si>
  <si>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</si>
  <si>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</si>
  <si>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</si>
  <si>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</si>
  <si>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</si>
  <si>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</si>
  <si>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</si>
  <si>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</si>
  <si>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</si>
  <si>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</si>
  <si>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</si>
  <si>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</si>
  <si>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</si>
  <si>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</si>
  <si>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</si>
  <si>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</si>
  <si>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</si>
  <si>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</si>
  <si>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</si>
  <si>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</si>
  <si>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</si>
  <si>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</si>
  <si>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</si>
  <si>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</si>
  <si>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</si>
  <si>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</si>
  <si>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</si>
  <si>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</si>
  <si>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</si>
  <si>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</si>
  <si>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</si>
  <si>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</si>
  <si>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</si>
  <si>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</si>
  <si>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</si>
  <si>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</si>
  <si>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</si>
  <si>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</si>
  <si>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</si>
  <si>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</si>
  <si>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</si>
  <si>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</si>
  <si>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</si>
  <si>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</si>
  <si>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</si>
  <si>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</si>
  <si>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</si>
  <si>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</si>
  <si>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</si>
  <si>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</si>
  <si>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</si>
  <si>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</si>
  <si>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</si>
  <si>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</si>
  <si>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</si>
  <si>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</si>
  <si>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</si>
  <si>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</si>
  <si>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</si>
  <si>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</si>
  <si>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</si>
  <si>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</si>
  <si>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</si>
  <si>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</si>
  <si>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</si>
  <si>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</si>
  <si>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</si>
  <si>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</si>
  <si>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</si>
  <si>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</si>
  <si>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</si>
  <si>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</si>
  <si>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</si>
  <si>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</si>
  <si>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</si>
  <si>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</si>
  <si>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</si>
  <si>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</si>
  <si>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</si>
  <si>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</si>
  <si>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</si>
  <si>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</si>
  <si>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</si>
  <si>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</si>
  <si>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</si>
  <si>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</si>
  <si>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</si>
  <si>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</si>
  <si>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</si>
  <si>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</si>
  <si>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</si>
  <si>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</si>
  <si>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</si>
  <si>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</si>
  <si>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</si>
  <si>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</si>
  <si>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</si>
  <si>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</si>
  <si>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</si>
  <si>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</si>
  <si>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</si>
  <si>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</si>
  <si>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</si>
  <si>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</si>
  <si>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</si>
  <si>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</si>
  <si>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</si>
  <si>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</si>
  <si>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</si>
  <si>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</si>
  <si>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</si>
  <si>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</si>
  <si>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</si>
  <si>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</si>
  <si>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</si>
  <si>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</si>
  <si>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</si>
  <si>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</si>
  <si>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</si>
  <si>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</si>
  <si>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</si>
  <si>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</si>
  <si>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</si>
  <si>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</si>
  <si>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</si>
  <si>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</si>
  <si>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</si>
  <si>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</si>
  <si>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</si>
  <si>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</si>
  <si>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</si>
  <si>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</si>
  <si>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</si>
  <si>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</si>
  <si>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</si>
  <si>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</si>
  <si>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</si>
  <si>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</si>
  <si>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</si>
  <si>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</si>
  <si>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</si>
  <si>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</si>
  <si>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</si>
  <si>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</si>
  <si>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</si>
  <si>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</si>
  <si>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</si>
  <si>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</si>
  <si>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</si>
  <si>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</si>
  <si>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</si>
  <si>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</si>
  <si>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</si>
  <si>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</si>
  <si>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</si>
  <si>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</si>
  <si>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</si>
  <si>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</si>
  <si>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</si>
  <si>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</si>
  <si>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</si>
  <si>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</si>
  <si>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</si>
  <si>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</si>
  <si>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</si>
  <si>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</si>
  <si>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</si>
  <si>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</si>
  <si>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</si>
  <si>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</si>
  <si>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</si>
  <si>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</si>
  <si>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</si>
  <si>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</si>
  <si>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</si>
  <si>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</si>
  <si>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</si>
  <si>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</si>
  <si>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</si>
  <si>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</si>
  <si>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</si>
  <si>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</si>
  <si>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</si>
  <si>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</si>
  <si>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</si>
  <si>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</si>
  <si>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</si>
  <si>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</si>
  <si>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</si>
  <si>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</si>
  <si>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</si>
  <si>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</si>
  <si>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</si>
  <si>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</si>
  <si>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</si>
  <si>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</si>
  <si>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</si>
  <si>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</si>
  <si>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</si>
  <si>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</si>
  <si>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</si>
  <si>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</si>
  <si>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</si>
  <si>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</si>
  <si>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</si>
  <si>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</si>
  <si>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</si>
  <si>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</si>
  <si>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</si>
  <si>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</si>
  <si>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</si>
  <si>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</si>
  <si>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</si>
  <si>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</si>
  <si>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</si>
  <si>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</si>
  <si>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</si>
  <si>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</si>
  <si>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</si>
  <si>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</si>
  <si>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</si>
  <si>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</si>
  <si>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</si>
  <si>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</si>
  <si>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</si>
  <si>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</si>
  <si>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</si>
  <si>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</si>
  <si>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</si>
  <si>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</si>
  <si>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</si>
  <si>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</si>
  <si>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</si>
  <si>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</si>
  <si>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</si>
  <si>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</si>
  <si>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</si>
  <si>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</si>
  <si>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</si>
  <si>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</si>
  <si>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</si>
  <si>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</si>
  <si>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</si>
  <si>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</si>
  <si>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</si>
  <si>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</si>
  <si>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</si>
  <si>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</si>
  <si>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</si>
  <si>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</si>
  <si>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</si>
  <si>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</si>
  <si>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</si>
  <si>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</si>
  <si>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</si>
  <si>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</si>
  <si>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</si>
  <si>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</si>
  <si>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</si>
  <si>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</si>
  <si>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</si>
  <si>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</si>
  <si>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</si>
  <si>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</si>
  <si>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</si>
  <si>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</si>
  <si>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</si>
  <si>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</si>
  <si>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</si>
  <si>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</si>
  <si>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</si>
  <si>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</si>
  <si>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</si>
  <si>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</si>
  <si>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</si>
  <si>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</si>
  <si>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</si>
  <si>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</si>
  <si>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</si>
  <si>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</si>
  <si>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</si>
  <si>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</si>
  <si>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</si>
  <si>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</si>
  <si>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</si>
  <si>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</si>
  <si>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</si>
  <si>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</si>
  <si>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</si>
  <si>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</si>
  <si>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</si>
  <si>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</si>
  <si>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</si>
  <si>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</si>
  <si>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</si>
  <si>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</si>
  <si>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</si>
  <si>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</si>
  <si>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</si>
  <si>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</si>
  <si>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</si>
  <si>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</si>
  <si>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</si>
  <si>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</si>
  <si>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</si>
  <si>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</si>
  <si>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</si>
  <si>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</si>
  <si>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</si>
  <si>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</si>
  <si>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</si>
  <si>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</si>
  <si>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</si>
  <si>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</si>
  <si>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</si>
  <si>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</si>
  <si>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</si>
  <si>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</si>
  <si>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</si>
  <si>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</si>
  <si>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</si>
  <si>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</si>
  <si>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</si>
  <si>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</si>
  <si>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</si>
  <si>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</si>
  <si>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</si>
  <si>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</si>
  <si>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</si>
  <si>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</si>
  <si>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</si>
  <si>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</si>
  <si>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</si>
  <si>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</si>
  <si>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</si>
  <si>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</si>
  <si>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</si>
  <si>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</si>
  <si>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</si>
  <si>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</si>
  <si>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</si>
  <si>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</si>
  <si>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</si>
  <si>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</si>
  <si>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</si>
  <si>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</si>
  <si>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</si>
  <si>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</si>
  <si>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</si>
  <si>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</si>
  <si>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</si>
  <si>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</si>
  <si>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</si>
  <si>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</si>
  <si>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</si>
  <si>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</si>
  <si>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</si>
  <si>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</si>
  <si>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</si>
  <si>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</si>
  <si>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</si>
  <si>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</si>
  <si>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</si>
  <si>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</si>
  <si>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</si>
  <si>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</si>
  <si>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</si>
  <si>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</si>
  <si>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</si>
  <si>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</si>
  <si>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</si>
  <si>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</si>
  <si>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</si>
  <si>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</si>
  <si>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</si>
  <si>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</si>
  <si>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</si>
  <si>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</si>
  <si>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</si>
  <si>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</si>
  <si>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</si>
  <si>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</si>
  <si>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</si>
  <si>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</si>
  <si>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</si>
  <si>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</si>
  <si>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</si>
  <si>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</si>
  <si>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</si>
  <si>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</si>
  <si>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</si>
  <si>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</si>
  <si>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</si>
  <si>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</si>
  <si>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</si>
  <si>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</si>
  <si>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</si>
  <si>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</si>
  <si>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</si>
  <si>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</si>
  <si>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</si>
  <si>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</si>
  <si>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</si>
  <si>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</si>
  <si>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</si>
  <si>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</si>
  <si>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</si>
  <si>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</si>
  <si>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</si>
  <si>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</si>
  <si>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</si>
  <si>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</si>
  <si>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</si>
  <si>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</si>
  <si>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</si>
  <si>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</si>
  <si>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</si>
  <si>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</si>
  <si>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</si>
  <si>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</si>
  <si>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</si>
  <si>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</si>
  <si>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</si>
  <si>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</si>
  <si>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</si>
  <si>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</si>
  <si>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</si>
  <si>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</si>
  <si>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</si>
  <si>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</si>
  <si>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</si>
  <si>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</si>
  <si>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</si>
  <si>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</si>
  <si>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</si>
  <si>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</si>
  <si>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</si>
  <si>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</si>
  <si>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</si>
  <si>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</si>
  <si>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</si>
  <si>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</si>
  <si>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</si>
  <si>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</si>
  <si>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</si>
  <si>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</si>
  <si>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</si>
  <si>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</si>
  <si>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</si>
  <si>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</si>
  <si>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</si>
  <si>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</si>
  <si>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</si>
  <si>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</si>
  <si>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</si>
  <si>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</si>
  <si>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</si>
  <si>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</si>
  <si>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</si>
  <si>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</si>
  <si>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</si>
  <si>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</si>
  <si>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</si>
  <si>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</si>
  <si>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</si>
  <si>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</si>
  <si>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</si>
  <si>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</si>
  <si>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</si>
  <si>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</si>
  <si>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</si>
  <si>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</si>
  <si>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</si>
  <si>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</si>
  <si>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</si>
  <si>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</si>
  <si>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</si>
  <si>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</si>
  <si>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</si>
  <si>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</si>
  <si>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</si>
  <si>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</si>
  <si>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</si>
  <si>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</si>
  <si>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</si>
  <si>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</si>
  <si>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</si>
  <si>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</si>
  <si>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</si>
  <si>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</si>
  <si>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</si>
  <si>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</si>
  <si>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</si>
  <si>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</si>
  <si>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</si>
  <si>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</si>
  <si>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</si>
  <si>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</si>
  <si>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</si>
  <si>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</si>
  <si>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</si>
  <si>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</si>
  <si>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</si>
  <si>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</si>
  <si>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</si>
  <si>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</si>
  <si>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</si>
  <si>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</si>
  <si>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</si>
  <si>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</si>
  <si>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</si>
  <si>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</si>
  <si>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</si>
  <si>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</si>
  <si>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</si>
  <si>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</si>
  <si>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</si>
  <si>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</si>
  <si>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</si>
  <si>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</si>
  <si>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</si>
  <si>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</si>
  <si>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</si>
  <si>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</si>
  <si>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</si>
  <si>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</si>
  <si>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</si>
  <si>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</si>
  <si>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</si>
  <si>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</si>
  <si>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</si>
  <si>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</si>
  <si>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</si>
  <si>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</si>
  <si>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</si>
  <si>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</si>
  <si>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</si>
  <si>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</si>
  <si>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</si>
  <si>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</si>
  <si>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</si>
  <si>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</si>
  <si>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</si>
  <si>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</si>
  <si>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</si>
  <si>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</si>
  <si>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</si>
  <si>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</si>
  <si>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</si>
  <si>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</si>
  <si>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</si>
  <si>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</si>
  <si>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</si>
  <si>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</si>
  <si>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</si>
  <si>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</si>
  <si>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</si>
  <si>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</si>
  <si>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</si>
  <si>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</si>
  <si>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</si>
  <si>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</si>
  <si>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</si>
  <si>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</si>
  <si>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</si>
  <si>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</si>
  <si>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</si>
  <si>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</si>
  <si>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</si>
  <si>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</si>
  <si>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</si>
  <si>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</si>
  <si>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</si>
  <si>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</si>
  <si>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</si>
  <si>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</si>
  <si>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</si>
  <si>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</si>
  <si>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</si>
  <si>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</si>
  <si>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</si>
  <si>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</si>
  <si>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</si>
  <si>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</si>
  <si>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</si>
  <si>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</si>
  <si>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</si>
  <si>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</si>
  <si>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</si>
  <si>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</si>
  <si>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</si>
  <si>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</si>
  <si>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</si>
  <si>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</si>
  <si>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</si>
  <si>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</si>
  <si>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</si>
  <si>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</si>
  <si>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</si>
  <si>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</si>
  <si>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</si>
  <si>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</si>
  <si>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</si>
  <si>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</si>
  <si>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</si>
  <si>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</si>
  <si>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</si>
  <si>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</si>
  <si>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</si>
  <si>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</si>
  <si>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</si>
  <si>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</si>
  <si>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</si>
  <si>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</si>
  <si>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</si>
  <si>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</si>
  <si>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</si>
  <si>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</si>
  <si>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</si>
  <si>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</si>
  <si>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</si>
  <si>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</si>
  <si>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</si>
  <si>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</si>
  <si>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</si>
  <si>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</si>
  <si>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</si>
  <si>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</si>
  <si>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</si>
  <si>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</si>
  <si>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</si>
  <si>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</si>
  <si>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</si>
  <si>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</si>
  <si>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</si>
  <si>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</si>
  <si>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</si>
  <si>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</si>
  <si>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</si>
  <si>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</si>
  <si>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</si>
  <si>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</si>
  <si>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</si>
  <si>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</si>
  <si>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</si>
  <si>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</si>
  <si>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</si>
  <si>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</si>
  <si>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</si>
  <si>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</si>
  <si>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</si>
  <si>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</si>
  <si>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</si>
  <si>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</si>
  <si>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</si>
  <si>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</si>
  <si>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</si>
  <si>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</si>
  <si>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</si>
  <si>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</si>
  <si>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</si>
  <si>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</si>
  <si>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</si>
  <si>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</si>
  <si>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</si>
  <si>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</si>
  <si>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</si>
  <si>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</si>
  <si>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</si>
  <si>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</si>
  <si>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</si>
  <si>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</si>
  <si>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</si>
  <si>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</si>
  <si>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</si>
  <si>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</si>
  <si>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</si>
  <si>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</si>
  <si>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</si>
  <si>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</si>
  <si>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</si>
  <si>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</si>
  <si>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</si>
  <si>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</si>
  <si>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</si>
  <si>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</si>
  <si>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</si>
  <si>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</si>
  <si>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</si>
  <si>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</si>
  <si>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</si>
  <si>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</si>
  <si>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</si>
  <si>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</si>
  <si>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</si>
  <si>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</si>
  <si>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</si>
  <si>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</si>
  <si>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</si>
  <si>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</si>
  <si>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</si>
  <si>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</si>
  <si>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</si>
  <si>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</si>
  <si>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</si>
  <si>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</si>
  <si>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</si>
  <si>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</si>
  <si>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</si>
  <si>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</si>
  <si>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</si>
  <si>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</si>
  <si>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</si>
  <si>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</si>
  <si>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</si>
  <si>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</si>
  <si>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</si>
  <si>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</si>
  <si>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</si>
  <si>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</si>
  <si>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</si>
  <si>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</si>
  <si>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</si>
  <si>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</si>
  <si>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</si>
  <si>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</si>
  <si>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</si>
  <si>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</si>
  <si>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</si>
  <si>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</si>
  <si>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</si>
  <si>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</si>
  <si>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</si>
  <si>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</si>
  <si>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</si>
  <si>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</si>
  <si>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</si>
  <si>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</si>
  <si>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</si>
  <si>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</si>
  <si>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</si>
  <si>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</si>
  <si>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</si>
  <si>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</si>
  <si>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</si>
  <si>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</si>
  <si>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</si>
  <si>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</si>
  <si>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</si>
  <si>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</si>
  <si>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</si>
  <si>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</si>
  <si>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</si>
  <si>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</si>
  <si>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</si>
  <si>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</si>
  <si>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</si>
  <si>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</si>
  <si>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</si>
  <si>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</si>
  <si>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</si>
  <si>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</si>
  <si>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</si>
  <si>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</si>
  <si>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</si>
  <si>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</si>
  <si>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</si>
  <si>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</si>
  <si>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</si>
  <si>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</si>
  <si>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</si>
  <si>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</si>
  <si>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</si>
  <si>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</si>
  <si>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</si>
  <si>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</si>
  <si>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</si>
  <si>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</si>
  <si>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</si>
  <si>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</si>
  <si>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</si>
  <si>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</si>
  <si>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</si>
  <si>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</si>
  <si>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</si>
  <si>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</si>
  <si>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</si>
  <si>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</si>
  <si>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</si>
  <si>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</si>
  <si>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</si>
  <si>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</si>
  <si>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</si>
  <si>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</si>
  <si>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</si>
  <si>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</si>
  <si>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</si>
  <si>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</si>
  <si>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</si>
  <si>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</si>
  <si>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</si>
  <si>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</si>
  <si>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</si>
  <si>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</si>
  <si>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</si>
  <si>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</si>
  <si>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</si>
  <si>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</si>
  <si>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</si>
  <si>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</si>
  <si>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</si>
  <si>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</si>
  <si>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</si>
  <si>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</si>
  <si>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</si>
  <si>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</si>
  <si>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</si>
  <si>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</si>
  <si>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</si>
  <si>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</si>
  <si>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</si>
  <si>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</si>
  <si>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</si>
  <si>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</si>
  <si>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</si>
  <si>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</si>
  <si>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</si>
  <si>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</si>
  <si>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</si>
  <si>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</si>
  <si>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</si>
  <si>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</si>
  <si>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</si>
  <si>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</si>
  <si>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</si>
  <si>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</si>
  <si>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</si>
  <si>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</si>
  <si>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</si>
  <si>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</si>
  <si>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</si>
  <si>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</si>
  <si>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</si>
  <si>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</si>
  <si>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</si>
  <si>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</si>
  <si>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</si>
  <si>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</si>
  <si>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</si>
  <si>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</si>
  <si>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</si>
  <si>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</si>
  <si>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</si>
  <si>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</si>
  <si>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</si>
  <si>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</si>
  <si>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</si>
  <si>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</si>
  <si>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</si>
  <si>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</si>
  <si>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</si>
  <si>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</si>
  <si>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</si>
  <si>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</si>
  <si>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</si>
  <si>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</si>
  <si>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</si>
  <si>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</si>
  <si>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</si>
  <si>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</si>
  <si>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</si>
  <si>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</si>
  <si>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</si>
  <si>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</si>
  <si>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</si>
  <si>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</si>
  <si>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</si>
  <si>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</si>
  <si>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</si>
  <si>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</si>
  <si>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</si>
  <si>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</si>
  <si>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</si>
  <si>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</si>
  <si>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</si>
  <si>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</si>
  <si>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</si>
  <si>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</si>
  <si>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</si>
  <si>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</si>
  <si>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</si>
  <si>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</si>
  <si>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</si>
  <si>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</si>
  <si>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</si>
  <si>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</si>
  <si>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</si>
  <si>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</si>
  <si>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</si>
  <si>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</si>
  <si>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</si>
  <si>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</si>
  <si>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</si>
  <si>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</si>
  <si>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</si>
  <si>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</si>
  <si>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</si>
  <si>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</si>
  <si>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</si>
  <si>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</si>
  <si>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</si>
  <si>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</si>
  <si>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</si>
  <si>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</si>
  <si>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</si>
  <si>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</si>
  <si>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</si>
  <si>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</si>
  <si>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</si>
  <si>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</si>
  <si>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</si>
  <si>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</si>
  <si>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</si>
  <si>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</si>
  <si>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</si>
  <si>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</si>
  <si>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</si>
  <si>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</si>
  <si>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</si>
  <si>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</si>
  <si>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</si>
  <si>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</si>
  <si>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</si>
  <si>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</si>
  <si>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</si>
  <si>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</si>
  <si>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</si>
  <si>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</si>
  <si>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</si>
  <si>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</si>
  <si>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</si>
  <si>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</si>
  <si>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</si>
  <si>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</si>
  <si>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</si>
  <si>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</si>
  <si>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</si>
  <si>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</si>
  <si>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</si>
  <si>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</si>
  <si>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</si>
  <si>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</si>
  <si>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</si>
  <si>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</si>
  <si>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</si>
  <si>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</si>
  <si>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</si>
  <si>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</si>
  <si>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</si>
  <si>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</si>
  <si>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</si>
  <si>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</si>
  <si>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</si>
  <si>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</si>
  <si>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</si>
  <si>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</si>
  <si>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</si>
  <si>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</si>
  <si>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</si>
  <si>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</si>
  <si>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</si>
  <si>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</si>
  <si>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</si>
  <si>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</si>
  <si>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</si>
  <si>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</si>
  <si>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</si>
  <si>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</si>
  <si>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</si>
  <si>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</si>
  <si>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</si>
  <si>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</si>
  <si>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</si>
  <si>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</si>
  <si>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</si>
  <si>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</si>
  <si>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</si>
  <si>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</si>
  <si>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</si>
  <si>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</si>
  <si>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</si>
  <si>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</si>
  <si>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</si>
  <si>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</si>
  <si>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</si>
  <si>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</si>
  <si>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</si>
  <si>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</si>
  <si>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</si>
  <si>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</si>
  <si>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</si>
  <si>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</si>
  <si>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</si>
  <si>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</si>
  <si>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</si>
  <si>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</si>
  <si>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</si>
  <si>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</si>
  <si>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</si>
  <si>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</si>
  <si>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</si>
  <si>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</si>
  <si>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</si>
  <si>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</si>
  <si>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</si>
  <si>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</si>
  <si>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</si>
  <si>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</si>
  <si>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</si>
  <si>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</si>
  <si>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</si>
  <si>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</si>
  <si>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</si>
  <si>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</si>
  <si>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</si>
  <si>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</si>
  <si>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</si>
  <si>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</si>
  <si>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</si>
  <si>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</si>
  <si>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</si>
  <si>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</si>
  <si>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</si>
  <si>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</si>
  <si>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</si>
  <si>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</si>
  <si>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</si>
  <si>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</si>
  <si>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</si>
  <si>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</si>
  <si>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</si>
  <si>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</si>
  <si>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</si>
  <si>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</si>
  <si>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</si>
  <si>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</si>
  <si>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</si>
  <si>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</si>
  <si>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</si>
  <si>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</si>
  <si>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</si>
  <si>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</si>
  <si>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</si>
  <si>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</si>
  <si>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</si>
  <si>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</si>
  <si>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</si>
  <si>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</si>
  <si>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</si>
  <si>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</si>
  <si>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</si>
  <si>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</si>
  <si>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</si>
  <si>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</si>
  <si>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</si>
  <si>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</si>
  <si>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</si>
  <si>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</si>
  <si>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</si>
  <si>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</si>
  <si>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</si>
  <si>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</si>
  <si>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</si>
  <si>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</si>
  <si>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</si>
  <si>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</si>
  <si>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</si>
  <si>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</si>
  <si>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</si>
  <si>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</si>
  <si>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</si>
  <si>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</si>
  <si>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</si>
  <si>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</si>
  <si>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</si>
  <si>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</si>
  <si>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</si>
  <si>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</si>
  <si>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</si>
  <si>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</si>
  <si>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</si>
  <si>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</si>
  <si>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</si>
  <si>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</si>
  <si>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</si>
  <si>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</si>
  <si>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</si>
  <si>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</si>
  <si>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</si>
  <si>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</si>
  <si>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</si>
  <si>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</si>
  <si>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</si>
  <si>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</si>
  <si>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</si>
  <si>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</si>
  <si>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</si>
  <si>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</si>
  <si>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</si>
  <si>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</si>
  <si>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</si>
  <si>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</si>
  <si>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</si>
  <si>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</si>
  <si>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</si>
  <si>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</si>
  <si>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</si>
  <si>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</si>
  <si>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</si>
  <si>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</si>
  <si>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</si>
  <si>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</si>
  <si>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</si>
  <si>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</si>
  <si>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</si>
  <si>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</si>
  <si>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</si>
  <si>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</si>
  <si>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</si>
  <si>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</si>
  <si>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</si>
  <si>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</si>
  <si>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</si>
  <si>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</si>
  <si>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</si>
  <si>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</si>
  <si>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</si>
  <si>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</si>
  <si>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</si>
  <si>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</si>
  <si>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</si>
  <si>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</si>
  <si>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</si>
  <si>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</si>
  <si>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</si>
  <si>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</si>
  <si>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</si>
  <si>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</si>
  <si>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</si>
  <si>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</si>
  <si>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</si>
  <si>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</si>
  <si>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</si>
  <si>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</si>
  <si>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</si>
  <si>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</si>
  <si>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</si>
  <si>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</si>
  <si>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</si>
  <si>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</si>
  <si>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</si>
  <si>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</si>
  <si>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</si>
  <si>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</si>
  <si>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</si>
  <si>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</si>
  <si>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</si>
  <si>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</si>
  <si>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</si>
  <si>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</si>
  <si>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</si>
  <si>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</si>
  <si>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</si>
  <si>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</si>
  <si>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</si>
  <si>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</si>
  <si>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</si>
  <si>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</si>
  <si>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</si>
  <si>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</si>
  <si>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</si>
  <si>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</si>
  <si>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</si>
  <si>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</si>
  <si>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</si>
  <si>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</si>
  <si>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</si>
  <si>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</si>
  <si>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</si>
  <si>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</si>
  <si>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</si>
  <si>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</si>
  <si>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</si>
  <si>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</si>
  <si>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</si>
  <si>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</si>
  <si>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</si>
  <si>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</si>
  <si>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</si>
  <si>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</si>
  <si>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</si>
  <si>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</si>
  <si>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</si>
  <si>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</si>
  <si>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</si>
  <si>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</si>
  <si>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</si>
  <si>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</si>
  <si>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</si>
  <si>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</si>
  <si>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</si>
  <si>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</si>
  <si>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</si>
  <si>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</si>
  <si>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</si>
  <si>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</si>
  <si>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</si>
  <si>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</si>
  <si>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</si>
  <si>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</si>
  <si>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</si>
  <si>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</si>
  <si>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</si>
  <si>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</si>
  <si>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</si>
  <si>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</si>
  <si>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</si>
  <si>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</si>
  <si>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</si>
  <si>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</si>
  <si>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</si>
  <si>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</si>
  <si>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</si>
  <si>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</si>
  <si>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</si>
  <si>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</si>
  <si>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</si>
  <si>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</si>
  <si>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</si>
  <si>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</si>
  <si>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</si>
  <si>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</si>
  <si>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</si>
  <si>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</si>
  <si>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</si>
  <si>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</si>
  <si>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</si>
  <si>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</si>
  <si>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</si>
  <si>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</si>
  <si>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</si>
  <si>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</si>
  <si>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</si>
  <si>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</si>
  <si>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</si>
  <si>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</si>
  <si>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</si>
  <si>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</si>
  <si>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</si>
  <si>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</si>
  <si>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</si>
  <si>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</si>
  <si>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</si>
  <si>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</si>
  <si>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</si>
  <si>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</si>
  <si>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</si>
  <si>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</si>
  <si>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</si>
  <si>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</si>
  <si>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</si>
  <si>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</si>
  <si>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</si>
  <si>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</si>
  <si>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</si>
  <si>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</si>
  <si>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</si>
  <si>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</si>
  <si>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</si>
  <si>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</si>
  <si>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</si>
  <si>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</si>
  <si>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</si>
  <si>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</si>
  <si>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</si>
  <si>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</si>
  <si>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</si>
  <si>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</si>
  <si>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</si>
  <si>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</si>
  <si>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</si>
  <si>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</si>
  <si>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</si>
  <si>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</si>
  <si>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</si>
  <si>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</si>
  <si>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</si>
  <si>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</si>
  <si>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</si>
  <si>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</si>
  <si>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</si>
  <si>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</si>
  <si>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</si>
  <si>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</si>
  <si>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</si>
  <si>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</si>
  <si>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</si>
  <si>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</si>
  <si>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</si>
  <si>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</si>
  <si>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</si>
  <si>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</si>
  <si>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</si>
  <si>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</si>
  <si>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</si>
  <si>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</si>
  <si>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</si>
  <si>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</si>
  <si>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</si>
  <si>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</si>
  <si>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</si>
  <si>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</si>
  <si>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</si>
  <si>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</si>
  <si>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</si>
  <si>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</si>
  <si>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</si>
  <si>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</si>
  <si>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</si>
  <si>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</si>
  <si>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</si>
  <si>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</si>
  <si>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</si>
  <si>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</si>
  <si>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</si>
  <si>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</si>
  <si>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</si>
  <si>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</si>
  <si>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</si>
  <si>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</si>
  <si>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</si>
  <si>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</si>
  <si>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</si>
  <si>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</si>
  <si>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</si>
  <si>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</si>
  <si>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</si>
  <si>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</si>
  <si>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</si>
  <si>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</si>
  <si>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</si>
  <si>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</si>
  <si>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</si>
  <si>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</si>
  <si>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</si>
  <si>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</si>
  <si>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</si>
  <si>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</si>
  <si>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</si>
  <si>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</si>
  <si>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</si>
  <si>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</si>
  <si>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</si>
  <si>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</si>
  <si>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</si>
  <si>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</si>
  <si>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</si>
  <si>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</si>
  <si>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</si>
  <si>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</si>
  <si>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</si>
  <si>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</si>
  <si>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</si>
  <si>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</si>
  <si>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</si>
  <si>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</si>
  <si>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</si>
  <si>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</si>
  <si>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</si>
  <si>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</si>
  <si>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</si>
  <si>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</si>
  <si>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</si>
  <si>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</si>
  <si>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</si>
  <si>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</si>
  <si>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</si>
  <si>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</si>
  <si>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</si>
  <si>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</si>
  <si>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</si>
  <si>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</si>
  <si>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</si>
  <si>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</si>
  <si>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</si>
  <si>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</si>
  <si>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</si>
  <si>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</si>
  <si>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</si>
  <si>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</si>
  <si>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</si>
  <si>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</si>
  <si>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</si>
  <si>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</si>
  <si>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</si>
  <si>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</si>
  <si>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</si>
  <si>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</si>
  <si>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</si>
  <si>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</si>
  <si>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</si>
  <si>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</si>
  <si>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</si>
  <si>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</si>
  <si>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</si>
  <si>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</si>
  <si>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</si>
  <si>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</si>
  <si>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</si>
  <si>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</si>
  <si>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</si>
  <si>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</si>
  <si>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</si>
  <si>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</si>
  <si>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</si>
  <si>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</si>
  <si>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</si>
  <si>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</si>
  <si>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</si>
  <si>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</si>
  <si>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</si>
  <si>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</si>
  <si>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</si>
  <si>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</si>
  <si>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</si>
  <si>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</si>
  <si>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</si>
  <si>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</si>
  <si>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</si>
  <si>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</si>
  <si>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</si>
  <si>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</si>
  <si>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</si>
  <si>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</si>
  <si>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</si>
  <si>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</si>
  <si>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</si>
  <si>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</si>
  <si>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</si>
  <si>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</si>
  <si>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</si>
  <si>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</si>
  <si>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</si>
  <si>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</si>
  <si>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</si>
  <si>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</si>
  <si>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</si>
  <si>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</si>
  <si>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</si>
  <si>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</si>
  <si>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</si>
  <si>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</si>
  <si>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</si>
  <si>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</si>
  <si>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</si>
  <si>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</si>
  <si>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</si>
  <si>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</si>
  <si>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</si>
  <si>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</si>
  <si>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</si>
  <si>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</si>
  <si>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</si>
  <si>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</si>
  <si>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</si>
  <si>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</si>
  <si>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</si>
  <si>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</si>
  <si>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</si>
  <si>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</si>
  <si>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</si>
  <si>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</si>
  <si>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</si>
  <si>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</si>
  <si>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</si>
  <si>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</si>
  <si>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</si>
  <si>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</si>
  <si>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</si>
  <si>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</si>
  <si>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</si>
  <si>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</si>
  <si>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</si>
  <si>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</si>
  <si>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</si>
  <si>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</si>
  <si>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</si>
  <si>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</si>
  <si>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</si>
  <si>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</si>
  <si>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</si>
  <si>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</si>
  <si>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</si>
  <si>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</si>
  <si>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</si>
  <si>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</si>
  <si>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</si>
  <si>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</si>
  <si>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</si>
  <si>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</si>
  <si>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</si>
  <si>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</si>
  <si>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</si>
  <si>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</si>
  <si>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</si>
  <si>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</si>
  <si>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</si>
  <si>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</si>
  <si>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</si>
  <si>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</si>
  <si>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</si>
  <si>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</si>
  <si>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</si>
  <si>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</si>
  <si>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</si>
  <si>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</si>
  <si>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</si>
  <si>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</si>
  <si>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</si>
  <si>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</si>
  <si>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</si>
  <si>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</si>
  <si>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</si>
  <si>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</si>
  <si>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</si>
  <si>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</si>
  <si>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</si>
  <si>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</si>
  <si>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</si>
  <si>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</si>
  <si>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</si>
  <si>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</si>
  <si>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</si>
  <si>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</si>
  <si>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</si>
  <si>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</si>
  <si>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</si>
  <si>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</si>
  <si>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</si>
  <si>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</si>
  <si>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</si>
  <si>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</si>
  <si>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</si>
  <si>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</si>
  <si>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</si>
  <si>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</si>
  <si>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</si>
  <si>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</si>
  <si>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</si>
  <si>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</si>
  <si>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</si>
  <si>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</si>
  <si>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</si>
  <si>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</si>
  <si>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</si>
  <si>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</si>
  <si>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</si>
  <si>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</si>
  <si>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</si>
  <si>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</si>
  <si>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</si>
  <si>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</si>
  <si>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</si>
  <si>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</si>
  <si>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</si>
  <si>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</si>
  <si>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</si>
  <si>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</si>
  <si>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</si>
  <si>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</si>
  <si>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</si>
  <si>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</si>
  <si>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</si>
  <si>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</si>
  <si>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</si>
  <si>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</si>
  <si>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</si>
  <si>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</si>
  <si>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</si>
  <si>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</si>
  <si>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</si>
  <si>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</si>
  <si>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</si>
  <si>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</si>
  <si>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</si>
  <si>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</si>
  <si>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</si>
  <si>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</si>
  <si>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</si>
  <si>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</si>
  <si>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</si>
  <si>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</si>
  <si>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</si>
  <si>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</si>
  <si>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</si>
  <si>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</si>
  <si>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</si>
  <si>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</si>
  <si>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</si>
  <si>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</si>
  <si>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</si>
  <si>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</si>
  <si>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</si>
  <si>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</si>
  <si>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</si>
  <si>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</si>
  <si>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</si>
  <si>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</si>
  <si>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</si>
  <si>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</si>
  <si>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</si>
  <si>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</si>
  <si>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</si>
  <si>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</si>
  <si>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</si>
  <si>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</si>
  <si>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</si>
  <si>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</si>
  <si>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</si>
  <si>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</si>
  <si>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</si>
  <si>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</si>
  <si>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</si>
  <si>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</si>
  <si>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</si>
  <si>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</si>
  <si>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</si>
  <si>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</si>
  <si>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</si>
  <si>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</si>
  <si>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</si>
  <si>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</si>
  <si>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</si>
  <si>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</si>
  <si>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</si>
  <si>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</si>
  <si>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</si>
  <si>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</si>
  <si>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</si>
  <si>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</si>
  <si>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</si>
  <si>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</si>
  <si>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</si>
  <si>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</si>
  <si>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</si>
  <si>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</si>
  <si>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</si>
  <si>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</si>
  <si>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</si>
  <si>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</si>
  <si>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</si>
  <si>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</si>
  <si>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</si>
  <si>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</si>
  <si>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</si>
  <si>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</si>
  <si>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</si>
  <si>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</si>
  <si>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</si>
  <si>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</si>
  <si>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</si>
  <si>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</si>
  <si>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</si>
  <si>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</si>
  <si>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</si>
  <si>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</si>
  <si>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</si>
  <si>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</si>
  <si>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</si>
  <si>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</si>
  <si>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</si>
  <si>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</si>
  <si>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</si>
  <si>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</si>
  <si>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</si>
  <si>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</si>
  <si>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</si>
  <si>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</si>
  <si>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</si>
  <si>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</si>
  <si>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</si>
  <si>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</si>
  <si>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</si>
  <si>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</si>
  <si>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</si>
  <si>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</si>
  <si>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</si>
  <si>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</si>
  <si>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</si>
  <si>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</si>
  <si>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</si>
  <si>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</si>
  <si>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</si>
  <si>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</si>
  <si>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</si>
  <si>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</si>
  <si>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</si>
  <si>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</si>
  <si>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</si>
  <si>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</si>
  <si>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</si>
  <si>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</si>
  <si>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</si>
  <si>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</si>
  <si>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</si>
  <si>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</si>
  <si>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</si>
  <si>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</si>
  <si>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</si>
  <si>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</si>
  <si>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</si>
  <si>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</si>
  <si>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</si>
  <si>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</si>
  <si>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</si>
  <si>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</si>
  <si>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</si>
  <si>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</si>
  <si>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</si>
  <si>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</si>
  <si>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</si>
  <si>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</si>
  <si>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</si>
  <si>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</si>
  <si>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</si>
  <si>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</si>
  <si>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</si>
  <si>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</si>
  <si>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</si>
  <si>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</si>
  <si>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</si>
  <si>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</si>
  <si>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</si>
  <si>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</si>
  <si>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</si>
  <si>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</si>
  <si>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</si>
  <si>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</si>
  <si>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</si>
  <si>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</si>
  <si>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</si>
  <si>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</si>
  <si>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</si>
  <si>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</si>
  <si>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</si>
  <si>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</si>
  <si>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</si>
  <si>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</si>
  <si>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</si>
  <si>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</si>
  <si>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</si>
  <si>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</si>
  <si>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</si>
  <si>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</si>
  <si>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</si>
  <si>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</si>
  <si>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</si>
  <si>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</si>
  <si>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</si>
  <si>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</si>
  <si>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</si>
  <si>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</si>
  <si>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</si>
  <si>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</si>
  <si>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</si>
  <si>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</si>
  <si>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</si>
  <si>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</si>
  <si>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</si>
  <si>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</si>
  <si>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</si>
  <si>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</si>
  <si>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</si>
  <si>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</si>
  <si>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</si>
  <si>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</si>
  <si>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</si>
  <si>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</si>
  <si>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</si>
  <si>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</si>
  <si>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</si>
  <si>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</si>
  <si>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</si>
  <si>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</si>
  <si>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</si>
  <si>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</si>
  <si>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</si>
  <si>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</si>
  <si>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</si>
  <si>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</si>
  <si>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</si>
  <si>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</si>
  <si>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</si>
  <si>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</si>
  <si>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</si>
  <si>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</si>
  <si>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</si>
  <si>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</si>
  <si>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</si>
  <si>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</si>
  <si>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</si>
  <si>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</si>
  <si>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</si>
  <si>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</si>
  <si>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</si>
  <si>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</si>
  <si>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</si>
  <si>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</si>
  <si>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</si>
  <si>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</si>
  <si>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</si>
  <si>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</si>
  <si>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</si>
  <si>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</si>
  <si>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</si>
  <si>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</si>
  <si>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</si>
  <si>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</si>
  <si>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</si>
  <si>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</si>
  <si>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</si>
  <si>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</si>
  <si>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</si>
  <si>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</si>
  <si>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</si>
  <si>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</si>
  <si>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</si>
  <si>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</si>
  <si>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</si>
  <si>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</si>
  <si>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</si>
  <si>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</si>
  <si>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</si>
  <si>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</si>
  <si>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</si>
  <si>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</si>
  <si>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</si>
  <si>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</si>
  <si>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</si>
  <si>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</si>
  <si>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</si>
  <si>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</si>
  <si>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</si>
  <si>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</si>
  <si>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</si>
  <si>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</si>
  <si>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</si>
  <si>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</si>
  <si>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</si>
  <si>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</si>
  <si>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</si>
  <si>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</si>
  <si>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</si>
  <si>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</si>
  <si>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</si>
  <si>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</si>
  <si>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</si>
  <si>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</si>
  <si>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</si>
  <si>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</si>
  <si>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</si>
  <si>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</si>
  <si>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</si>
  <si>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</si>
  <si>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</si>
  <si>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</si>
  <si>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</si>
  <si>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</si>
  <si>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</si>
  <si>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</si>
  <si>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</si>
  <si>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</si>
  <si>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</si>
  <si>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</si>
  <si>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</si>
  <si>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</si>
  <si>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</si>
  <si>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</si>
  <si>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</si>
  <si>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</si>
  <si>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</si>
  <si>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</si>
  <si>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</si>
  <si>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</si>
  <si>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</si>
  <si>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</si>
  <si>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</si>
  <si>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</si>
  <si>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</si>
  <si>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</si>
  <si>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</si>
  <si>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</si>
  <si>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</si>
  <si>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</si>
  <si>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</si>
  <si>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</si>
  <si>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</si>
  <si>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</si>
  <si>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</si>
  <si>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</si>
  <si>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</si>
  <si>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</si>
  <si>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</si>
  <si>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</si>
  <si>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</si>
  <si>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</si>
  <si>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</si>
  <si>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</si>
  <si>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</si>
  <si>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</si>
  <si>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</si>
  <si>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</si>
  <si>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</si>
  <si>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</si>
  <si>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</si>
  <si>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</si>
  <si>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</si>
  <si>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</si>
  <si>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</si>
  <si>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</si>
  <si>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</si>
  <si>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</si>
  <si>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</si>
  <si>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</si>
  <si>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</si>
  <si>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</si>
  <si>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</si>
  <si>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</si>
  <si>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</si>
  <si>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</si>
  <si>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</si>
  <si>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</si>
  <si>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</si>
  <si>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</si>
  <si>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</si>
  <si>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</si>
  <si>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</si>
  <si>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</si>
  <si>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</si>
  <si>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</si>
  <si>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</si>
  <si>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</si>
  <si>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</si>
  <si>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</si>
  <si>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</si>
  <si>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</si>
  <si>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</si>
  <si>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</si>
  <si>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</si>
  <si>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</si>
  <si>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</si>
  <si>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</si>
  <si>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</si>
  <si>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</si>
  <si>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</si>
  <si>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</si>
  <si>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</si>
  <si>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</si>
  <si>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</si>
  <si>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</si>
  <si>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</si>
  <si>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</si>
  <si>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</si>
  <si>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</si>
  <si>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</si>
  <si>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</si>
  <si>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</si>
  <si>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</si>
  <si>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</si>
  <si>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</si>
  <si>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</si>
  <si>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</si>
  <si>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</si>
  <si>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</si>
  <si>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</si>
  <si>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</si>
  <si>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</si>
  <si>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</si>
  <si>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</si>
  <si>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</si>
  <si>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</si>
  <si>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</si>
  <si>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</si>
  <si>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</si>
  <si>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</si>
  <si>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</si>
  <si>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</si>
  <si>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</si>
  <si>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</si>
  <si>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</si>
  <si>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</si>
  <si>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</si>
  <si>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</si>
  <si>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</si>
  <si>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</si>
  <si>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</si>
  <si>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</si>
  <si>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</si>
  <si>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</si>
  <si>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</si>
  <si>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</si>
  <si>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</si>
  <si>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</si>
  <si>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</si>
  <si>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</si>
  <si>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</si>
  <si>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</si>
  <si>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</si>
  <si>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</si>
  <si>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</si>
  <si>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</si>
  <si>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</si>
  <si>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</si>
  <si>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</si>
  <si>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</si>
  <si>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</si>
  <si>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</si>
  <si>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</si>
  <si>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</si>
  <si>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</si>
  <si>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</si>
  <si>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</si>
  <si>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</si>
  <si>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</si>
  <si>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</si>
  <si>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</si>
  <si>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</si>
  <si>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</si>
  <si>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</si>
  <si>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</si>
  <si>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</si>
  <si>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</si>
  <si>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</si>
  <si>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</si>
  <si>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</si>
  <si>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</si>
  <si>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</si>
  <si>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</si>
  <si>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</si>
  <si>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</si>
  <si>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</si>
  <si>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</si>
  <si>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</si>
  <si>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</si>
  <si>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</si>
  <si>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</si>
  <si>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</si>
  <si>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</si>
  <si>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</si>
  <si>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</si>
  <si>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</si>
  <si>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</si>
  <si>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</si>
  <si>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</si>
  <si>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</si>
  <si>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</si>
  <si>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</si>
  <si>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</si>
  <si>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</si>
  <si>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</si>
  <si>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</si>
  <si>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</si>
  <si>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</si>
  <si>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</si>
  <si>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</si>
  <si>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</si>
  <si>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</si>
  <si>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</si>
  <si>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</si>
  <si>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</si>
  <si>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</si>
  <si>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</si>
  <si>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</si>
  <si>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</si>
  <si>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</si>
  <si>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</si>
  <si>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</si>
  <si>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</si>
  <si>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</si>
  <si>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</si>
  <si>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</si>
  <si>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</si>
  <si>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</si>
  <si>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</si>
  <si>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</si>
  <si>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</si>
  <si>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</si>
  <si>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</si>
  <si>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</si>
  <si>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</si>
  <si>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</si>
  <si>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</si>
  <si>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</si>
  <si>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</si>
  <si>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</si>
  <si>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</si>
  <si>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</si>
  <si>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</si>
  <si>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</si>
  <si>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</si>
  <si>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</si>
  <si>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</si>
  <si>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</si>
  <si>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</si>
  <si>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</si>
  <si>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</si>
  <si>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</si>
  <si>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</si>
  <si>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</si>
  <si>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</si>
  <si>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</si>
  <si>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</si>
  <si>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</si>
  <si>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</si>
  <si>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</si>
  <si>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</si>
  <si>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</si>
  <si>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</si>
  <si>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</si>
  <si>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</si>
  <si>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</si>
  <si>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</si>
  <si>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</si>
  <si>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</si>
  <si>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</si>
  <si>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</si>
  <si>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</si>
  <si>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</si>
  <si>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</si>
  <si>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</si>
  <si>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</si>
  <si>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</si>
  <si>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</si>
  <si>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</si>
  <si>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</si>
  <si>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</si>
  <si>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</si>
  <si>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</si>
  <si>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</si>
  <si>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</si>
  <si>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</si>
  <si>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</si>
  <si>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</si>
  <si>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</si>
  <si>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</si>
  <si>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</si>
  <si>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</si>
  <si>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</si>
  <si>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</si>
  <si>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</si>
  <si>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</si>
  <si>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</si>
  <si>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</si>
  <si>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</si>
  <si>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</si>
  <si>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</si>
  <si>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</si>
  <si>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</si>
  <si>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</si>
  <si>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</si>
  <si>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</si>
  <si>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</si>
  <si>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</si>
  <si>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</si>
  <si>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</si>
  <si>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</si>
  <si>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</si>
  <si>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</si>
  <si>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</si>
  <si>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</si>
  <si>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</si>
  <si>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</si>
  <si>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</si>
  <si>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</si>
  <si>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</si>
  <si>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</si>
  <si>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</si>
  <si>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</si>
  <si>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</si>
  <si>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</si>
  <si>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</si>
  <si>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</si>
  <si>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</si>
  <si>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</si>
  <si>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</si>
  <si>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</si>
  <si>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</si>
  <si>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</si>
  <si>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</si>
  <si>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</si>
  <si>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</si>
  <si>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</si>
  <si>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</si>
  <si>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</si>
  <si>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</si>
  <si>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</si>
  <si>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</si>
  <si>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</si>
  <si>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</si>
  <si>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</si>
  <si>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</si>
  <si>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</si>
  <si>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</si>
  <si>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</si>
  <si>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</si>
  <si>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</si>
  <si>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</si>
  <si>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</si>
  <si>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</si>
  <si>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</si>
  <si>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</si>
  <si>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</si>
  <si>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</si>
  <si>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</si>
  <si>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</si>
  <si>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</si>
  <si>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</si>
  <si>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</si>
  <si>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</si>
  <si>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</si>
  <si>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</si>
  <si>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</si>
  <si>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</si>
  <si>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</si>
  <si>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</si>
  <si>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</si>
  <si>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</si>
  <si>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</si>
  <si>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</si>
  <si>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</si>
  <si>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</si>
  <si>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</si>
  <si>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</si>
  <si>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</si>
  <si>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</si>
  <si>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</si>
  <si>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</si>
  <si>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</si>
  <si>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</si>
  <si>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</si>
  <si>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</si>
  <si>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</si>
  <si>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</si>
  <si>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</si>
  <si>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</si>
  <si>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</si>
  <si>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</si>
  <si>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</si>
  <si>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</si>
  <si>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</si>
  <si>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</si>
  <si>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</si>
  <si>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</si>
  <si>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</si>
  <si>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</si>
  <si>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</si>
  <si>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</si>
  <si>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</si>
  <si>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</si>
  <si>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</si>
  <si>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</si>
  <si>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</si>
  <si>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</si>
  <si>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</si>
  <si>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</si>
  <si>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</si>
  <si>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</si>
  <si>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</si>
  <si>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</si>
  <si>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</si>
  <si>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</si>
  <si>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</si>
  <si>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</si>
  <si>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</si>
  <si>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</si>
  <si>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</si>
  <si>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</si>
  <si>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</si>
  <si>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</si>
  <si>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</si>
  <si>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</si>
  <si>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</si>
  <si>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</si>
  <si>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</si>
  <si>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</si>
  <si>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</si>
  <si>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</si>
  <si>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</si>
  <si>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</si>
  <si>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</si>
  <si>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</si>
  <si>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</si>
  <si>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</si>
  <si>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</si>
  <si>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</si>
  <si>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</si>
  <si>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</si>
  <si>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</si>
  <si>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</si>
  <si>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</si>
  <si>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</si>
  <si>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</si>
  <si>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</si>
  <si>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</si>
  <si>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</si>
  <si>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</si>
  <si>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</si>
  <si>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</si>
  <si>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</si>
  <si>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</si>
  <si>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</si>
  <si>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</si>
  <si>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</si>
  <si>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</si>
  <si>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</si>
  <si>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</si>
  <si>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</si>
  <si>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</si>
  <si>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</si>
  <si>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</si>
  <si>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</si>
  <si>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</si>
  <si>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</si>
  <si>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</si>
  <si>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</si>
  <si>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</si>
  <si>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</si>
  <si>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</si>
  <si>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</si>
  <si>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</si>
  <si>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</si>
  <si>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</si>
  <si>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</si>
  <si>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</si>
  <si>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</si>
  <si>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</si>
  <si>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</si>
  <si>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</si>
  <si>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</si>
  <si>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</si>
  <si>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</si>
  <si>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</si>
  <si>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</si>
  <si>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</si>
  <si>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</si>
  <si>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</si>
  <si>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</si>
  <si>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</si>
  <si>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</si>
  <si>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</si>
  <si>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</si>
  <si>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</si>
  <si>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</si>
  <si>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</si>
  <si>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</si>
  <si>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</si>
  <si>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</si>
  <si>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</si>
  <si>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</si>
  <si>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</si>
  <si>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</si>
  <si>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</si>
  <si>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</si>
  <si>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</si>
  <si>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</si>
  <si>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</si>
  <si>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</si>
  <si>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</si>
  <si>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</si>
  <si>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</si>
  <si>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</si>
  <si>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</si>
  <si>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</si>
  <si>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</si>
  <si>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</si>
  <si>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</si>
  <si>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</si>
  <si>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</si>
  <si>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</si>
  <si>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</si>
  <si>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</si>
  <si>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</si>
  <si>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</si>
  <si>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</si>
  <si>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</si>
  <si>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</si>
  <si>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</si>
  <si>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</si>
  <si>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</si>
  <si>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</si>
  <si>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</si>
  <si>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</si>
  <si>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</si>
  <si>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</si>
  <si>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</si>
  <si>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</si>
  <si>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</si>
  <si>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</si>
  <si>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</si>
  <si>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</si>
  <si>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</si>
  <si>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</si>
  <si>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</si>
  <si>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</si>
  <si>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</si>
  <si>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</si>
  <si>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</si>
  <si>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</si>
  <si>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</si>
  <si>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</si>
  <si>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</si>
  <si>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</si>
  <si>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</si>
  <si>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</si>
  <si>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</si>
  <si>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</si>
  <si>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</si>
  <si>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</si>
  <si>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</si>
  <si>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</si>
  <si>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</si>
  <si>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</si>
  <si>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</si>
  <si>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</si>
  <si>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</si>
  <si>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</si>
  <si>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</si>
  <si>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</si>
  <si>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</si>
  <si>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</si>
  <si>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</si>
  <si>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</si>
  <si>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</si>
  <si>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</si>
  <si>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</si>
  <si>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</si>
  <si>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</si>
  <si>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</si>
  <si>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</si>
  <si>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</si>
  <si>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</si>
  <si>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</si>
  <si>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</si>
  <si>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</si>
  <si>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</si>
  <si>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</si>
  <si>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</si>
  <si>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</si>
  <si>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</si>
  <si>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</si>
  <si>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</si>
  <si>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</si>
  <si>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</si>
  <si>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</si>
  <si>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</si>
  <si>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</si>
  <si>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</si>
  <si>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</si>
  <si>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</si>
  <si>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</si>
  <si>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</si>
  <si>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</si>
  <si>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</si>
  <si>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</si>
  <si>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</si>
  <si>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</si>
  <si>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</si>
  <si>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</si>
  <si>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</si>
  <si>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</si>
  <si>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</si>
  <si>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</si>
  <si>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</si>
  <si>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</si>
  <si>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</si>
  <si>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</si>
  <si>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</si>
  <si>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</si>
  <si>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</si>
  <si>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</si>
  <si>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</si>
  <si>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</si>
  <si>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</si>
  <si>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</si>
  <si>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</si>
  <si>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</si>
  <si>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</si>
  <si>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</si>
  <si>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</si>
  <si>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</si>
  <si>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</si>
  <si>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</si>
  <si>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</si>
  <si>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</si>
  <si>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</si>
  <si>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</si>
  <si>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</si>
  <si>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</si>
  <si>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</si>
  <si>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</si>
  <si>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</si>
  <si>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</si>
  <si>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</si>
  <si>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</si>
  <si>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</si>
  <si>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</si>
  <si>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</si>
  <si>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</si>
  <si>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</si>
  <si>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</si>
  <si>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</si>
  <si>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</si>
  <si>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</si>
  <si>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</si>
  <si>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</si>
  <si>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</si>
  <si>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</si>
  <si>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</si>
  <si>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</si>
  <si>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</si>
  <si>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</si>
  <si>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</si>
  <si>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</si>
  <si>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</si>
  <si>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</si>
  <si>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</si>
  <si>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</si>
  <si>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</si>
  <si>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</si>
  <si>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</si>
  <si>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</si>
  <si>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</si>
  <si>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</si>
  <si>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</si>
  <si>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</si>
  <si>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</si>
  <si>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</si>
  <si>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</si>
  <si>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</si>
  <si>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</si>
  <si>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</si>
  <si>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</si>
  <si>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</si>
  <si>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</si>
  <si>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</si>
  <si>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</si>
  <si>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</si>
  <si>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</si>
  <si>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</si>
  <si>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</si>
  <si>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</si>
  <si>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</si>
  <si>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</si>
  <si>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</si>
  <si>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</si>
  <si>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</si>
  <si>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</si>
  <si>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</si>
  <si>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</si>
  <si>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</si>
  <si>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</si>
  <si>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</si>
  <si>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</si>
  <si>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</si>
  <si>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</si>
  <si>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</si>
  <si>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</si>
  <si>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</si>
  <si>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</si>
  <si>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</si>
  <si>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</si>
  <si>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</si>
  <si>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</si>
  <si>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</si>
  <si>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</si>
  <si>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</si>
  <si>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</si>
  <si>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</si>
  <si>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</si>
  <si>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</si>
  <si>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</si>
  <si>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</si>
  <si>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</si>
  <si>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</si>
  <si>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</si>
  <si>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</si>
  <si>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</si>
  <si>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</si>
  <si>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</si>
  <si>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</si>
  <si>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</si>
  <si>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</si>
  <si>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</si>
  <si>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</si>
  <si>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</si>
  <si>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</si>
  <si>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</si>
  <si>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</si>
  <si>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</si>
  <si>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</si>
  <si>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</si>
  <si>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</si>
  <si>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</si>
  <si>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</si>
  <si>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</si>
  <si>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</si>
  <si>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</si>
  <si>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</si>
  <si>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</si>
  <si>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</si>
  <si>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</si>
  <si>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</si>
  <si>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</si>
  <si>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</si>
  <si>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</si>
  <si>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</si>
  <si>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</si>
  <si>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</si>
  <si>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</si>
  <si>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</si>
  <si>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</si>
  <si>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</si>
  <si>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</si>
  <si>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</si>
  <si>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</si>
  <si>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</si>
  <si>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</si>
  <si>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</si>
  <si>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</si>
  <si>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</si>
  <si>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</si>
  <si>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</si>
  <si>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</si>
  <si>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</si>
  <si>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</si>
  <si>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</si>
  <si>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</si>
  <si>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</si>
  <si>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</si>
  <si>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</si>
  <si>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</si>
  <si>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</si>
  <si>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</si>
  <si>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</si>
  <si>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</si>
  <si>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</si>
  <si>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</si>
  <si>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</si>
  <si>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</si>
  <si>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</si>
  <si>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</si>
  <si>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</si>
  <si>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</si>
  <si>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</si>
  <si>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</si>
  <si>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</si>
  <si>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</si>
  <si>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</si>
  <si>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</si>
  <si>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</si>
  <si>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</si>
  <si>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</si>
  <si>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</si>
  <si>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</si>
  <si>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</si>
  <si>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</si>
  <si>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</si>
  <si>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</si>
  <si>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</si>
  <si>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</si>
  <si>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</si>
  <si>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</si>
  <si>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</si>
  <si>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</si>
  <si>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</si>
  <si>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</si>
  <si>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</si>
  <si>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</si>
  <si>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</si>
  <si>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</si>
  <si>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</si>
  <si>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</si>
  <si>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</si>
  <si>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</si>
  <si>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</si>
  <si>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</si>
  <si>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</si>
  <si>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</si>
  <si>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</si>
  <si>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</si>
  <si>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</si>
  <si>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</si>
  <si>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</si>
  <si>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</si>
  <si>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</si>
  <si>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</si>
  <si>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</si>
  <si>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</si>
  <si>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</si>
  <si>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</si>
  <si>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</si>
  <si>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</si>
  <si>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</si>
  <si>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</si>
  <si>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</si>
  <si>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</si>
  <si>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</si>
  <si>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</si>
  <si>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</si>
  <si>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</si>
  <si>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</si>
  <si>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</si>
  <si>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</si>
  <si>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</si>
  <si>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</si>
  <si>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</si>
  <si>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</si>
  <si>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</si>
  <si>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</si>
  <si>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</si>
  <si>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</si>
  <si>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</si>
  <si>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</si>
  <si>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</si>
  <si>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</si>
  <si>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</si>
  <si>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</si>
  <si>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</si>
  <si>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</si>
  <si>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</si>
  <si>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</si>
  <si>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</si>
  <si>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</si>
  <si>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</si>
  <si>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</si>
  <si>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</si>
  <si>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</si>
  <si>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</si>
  <si>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</si>
  <si>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</si>
  <si>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</si>
  <si>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</si>
  <si>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</si>
  <si>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</si>
  <si>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</si>
  <si>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</si>
  <si>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</si>
  <si>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</si>
  <si>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</si>
  <si>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</si>
  <si>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</si>
  <si>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</si>
  <si>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</si>
  <si>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</si>
  <si>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</si>
  <si>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</si>
  <si>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</si>
  <si>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</si>
  <si>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</si>
  <si>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</si>
  <si>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</si>
  <si>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</si>
  <si>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</si>
  <si>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</si>
  <si>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</si>
  <si>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</si>
  <si>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</si>
  <si>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</si>
  <si>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</si>
  <si>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</si>
  <si>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</si>
  <si>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</si>
  <si>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</si>
  <si>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</si>
  <si>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</si>
  <si>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</si>
  <si>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</si>
  <si>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</si>
  <si>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</si>
  <si>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</si>
  <si>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</si>
  <si>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</si>
  <si>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</si>
  <si>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</si>
  <si>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</si>
  <si>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</si>
  <si>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</si>
  <si>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</si>
  <si>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</si>
  <si>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</si>
  <si>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</si>
  <si>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</si>
  <si>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</si>
  <si>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</si>
  <si>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</si>
  <si>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</si>
  <si>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</si>
  <si>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</si>
  <si>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</si>
  <si>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</si>
  <si>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</si>
  <si>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</si>
  <si>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</si>
  <si>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</si>
  <si>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</si>
  <si>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</si>
  <si>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</si>
  <si>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</si>
  <si>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</si>
  <si>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</si>
  <si>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</si>
  <si>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</si>
  <si>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</si>
  <si>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</si>
  <si>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</si>
  <si>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</si>
  <si>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</si>
  <si>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</si>
  <si>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</si>
  <si>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</si>
  <si>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</si>
  <si>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</si>
  <si>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</si>
  <si>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</si>
  <si>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</si>
  <si>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</si>
  <si>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</si>
  <si>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</si>
  <si>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</si>
  <si>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</si>
  <si>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</si>
  <si>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</si>
  <si>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</si>
  <si>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</si>
  <si>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</si>
  <si>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</si>
  <si>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</si>
  <si>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</si>
  <si>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</si>
  <si>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</si>
  <si>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</si>
  <si>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</si>
  <si>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</si>
  <si>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</si>
  <si>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</si>
  <si>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</si>
  <si>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</si>
  <si>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</si>
  <si>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</si>
  <si>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</si>
  <si>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</si>
  <si>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</si>
  <si>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</si>
  <si>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</si>
  <si>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</si>
  <si>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</si>
  <si>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</si>
  <si>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</si>
  <si>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</si>
  <si>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</si>
  <si>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</si>
  <si>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</si>
  <si>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</si>
  <si>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</si>
  <si>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</si>
  <si>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</si>
  <si>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</si>
  <si>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</si>
  <si>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</si>
  <si>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</si>
  <si>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</si>
  <si>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</si>
  <si>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</si>
  <si>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</si>
  <si>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</si>
  <si>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</si>
  <si>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</si>
  <si>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</si>
  <si>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</si>
  <si>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</si>
  <si>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</si>
  <si>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</si>
  <si>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</si>
  <si>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</si>
  <si>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</si>
  <si>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</si>
  <si>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</si>
  <si>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</si>
  <si>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</si>
  <si>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</si>
  <si>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</si>
  <si>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</si>
  <si>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</si>
  <si>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</si>
  <si>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</si>
  <si>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</si>
  <si>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</si>
  <si>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</si>
  <si>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</si>
  <si>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</si>
  <si>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</si>
  <si>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</si>
  <si>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</si>
  <si>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</si>
  <si>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</si>
  <si>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</si>
  <si>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</si>
  <si>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</si>
  <si>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</si>
  <si>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</si>
  <si>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</si>
  <si>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</si>
  <si>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</si>
  <si>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</si>
  <si>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</si>
  <si>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</si>
  <si>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</si>
  <si>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</si>
  <si>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</si>
  <si>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</si>
  <si>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</si>
  <si>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</si>
  <si>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</si>
  <si>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</si>
  <si>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</si>
  <si>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</si>
  <si>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</si>
  <si>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</si>
  <si>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</si>
  <si>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</si>
  <si>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</si>
  <si>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</si>
  <si>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</si>
  <si>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</si>
  <si>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</si>
  <si>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</si>
  <si>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</si>
  <si>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</si>
  <si>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</si>
  <si>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</si>
  <si>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</si>
  <si>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</si>
  <si>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</si>
  <si>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</si>
  <si>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</si>
  <si>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</si>
  <si>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</si>
  <si>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</si>
  <si>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</si>
  <si>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</si>
  <si>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</si>
  <si>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</si>
  <si>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</si>
  <si>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</si>
  <si>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</si>
  <si>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</si>
  <si>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</si>
  <si>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</si>
  <si>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</si>
  <si>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</si>
  <si>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</si>
  <si>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</si>
  <si>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</si>
  <si>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</si>
  <si>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</si>
  <si>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</si>
  <si>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</si>
  <si>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</si>
  <si>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</si>
  <si>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</si>
  <si>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</si>
  <si>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</si>
  <si>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</si>
  <si>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</si>
  <si>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</si>
  <si>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</si>
  <si>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</si>
  <si>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</si>
  <si>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</si>
  <si>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</si>
  <si>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</si>
  <si>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</si>
  <si>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</si>
  <si>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</si>
  <si>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</si>
  <si>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</si>
  <si>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</si>
  <si>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</si>
  <si>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</si>
  <si>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</si>
  <si>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</si>
  <si>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</si>
  <si>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</si>
  <si>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</si>
  <si>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</si>
  <si>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</si>
  <si>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</si>
  <si>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</si>
  <si>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</si>
  <si>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</si>
  <si>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</si>
  <si>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</si>
  <si>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</si>
  <si>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</si>
  <si>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</si>
  <si>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</si>
  <si>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</si>
  <si>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</si>
  <si>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</si>
  <si>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</si>
  <si>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</si>
  <si>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</si>
  <si>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</si>
  <si>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</si>
  <si>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</si>
  <si>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</si>
  <si>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</si>
  <si>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</si>
  <si>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</si>
  <si>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</si>
  <si>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</si>
  <si>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</si>
  <si>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</si>
  <si>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</si>
  <si>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</si>
  <si>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</si>
  <si>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</si>
  <si>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</si>
  <si>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</si>
  <si>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</si>
  <si>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</si>
  <si>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</si>
  <si>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</si>
  <si>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</si>
  <si>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</si>
  <si>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</si>
  <si>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</si>
  <si>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</si>
  <si>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</si>
  <si>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</si>
  <si>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</si>
  <si>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</si>
  <si>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</si>
  <si>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</si>
  <si>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</si>
  <si>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</si>
  <si>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</si>
  <si>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</si>
  <si>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</si>
  <si>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</si>
  <si>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</si>
  <si>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</si>
  <si>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</si>
  <si>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</si>
  <si>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</si>
  <si>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</si>
  <si>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</si>
  <si>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</si>
  <si>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</si>
  <si>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</si>
  <si>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</si>
  <si>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</si>
  <si>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</si>
  <si>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</si>
  <si>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</si>
  <si>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</si>
  <si>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</si>
  <si>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</si>
  <si>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</si>
  <si>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</si>
  <si>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</si>
  <si>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</si>
  <si>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</si>
  <si>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</si>
  <si>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</si>
  <si>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</si>
  <si>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</si>
  <si>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</si>
  <si>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</si>
  <si>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</si>
  <si>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</si>
  <si>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</si>
  <si>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</si>
  <si>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</si>
  <si>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</si>
  <si>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</si>
  <si>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</si>
  <si>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</si>
  <si>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</si>
  <si>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</si>
  <si>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</si>
  <si>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</si>
  <si>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</si>
  <si>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</si>
  <si>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</si>
  <si>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</si>
  <si>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</si>
  <si>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</si>
  <si>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</si>
  <si>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</si>
  <si>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</si>
  <si>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</si>
  <si>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</si>
  <si>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</si>
  <si>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</si>
  <si>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</si>
  <si>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</si>
  <si>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</si>
  <si>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</si>
  <si>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</si>
  <si>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</si>
  <si>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</si>
  <si>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</si>
  <si>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</si>
  <si>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</si>
  <si>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</si>
  <si>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</si>
  <si>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</si>
  <si>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</si>
  <si>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</si>
  <si>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</si>
  <si>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</si>
  <si>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</si>
  <si>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</si>
  <si>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</si>
  <si>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</si>
  <si>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</si>
  <si>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</si>
  <si>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</si>
  <si>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</si>
  <si>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</si>
  <si>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</si>
  <si>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</si>
  <si>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</si>
  <si>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</si>
  <si>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</si>
  <si>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</si>
  <si>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</si>
  <si>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</si>
  <si>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</si>
  <si>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</si>
  <si>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</si>
  <si>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</si>
  <si>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</si>
  <si>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</si>
  <si>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</si>
  <si>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</si>
  <si>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</si>
  <si>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</si>
  <si>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</si>
  <si>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</si>
  <si>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</si>
  <si>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</si>
  <si>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</si>
  <si>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</si>
  <si>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</si>
  <si>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</si>
  <si>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</si>
  <si>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</si>
  <si>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</si>
  <si>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</si>
  <si>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</si>
  <si>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</si>
  <si>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</si>
  <si>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</si>
  <si>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</si>
  <si>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</si>
  <si>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</si>
  <si>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</si>
  <si>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</si>
  <si>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</si>
  <si>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</si>
  <si>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</si>
  <si>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</si>
  <si>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</si>
  <si>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</si>
  <si>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</si>
  <si>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</si>
  <si>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</si>
  <si>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</si>
  <si>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</si>
  <si>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</si>
  <si>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</si>
  <si>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</si>
  <si>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</si>
  <si>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</si>
  <si>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</si>
  <si>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</si>
  <si>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</si>
  <si>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</si>
  <si>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</si>
  <si>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</si>
  <si>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</si>
  <si>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</si>
  <si>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</si>
  <si>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</si>
  <si>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</si>
  <si>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</si>
  <si>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</si>
  <si>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</si>
  <si>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</si>
  <si>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</si>
  <si>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</si>
  <si>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</si>
  <si>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</si>
  <si>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</si>
  <si>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</si>
  <si>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</si>
  <si>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</si>
  <si>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</si>
  <si>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</si>
  <si>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</si>
  <si>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</si>
  <si>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</si>
  <si>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</si>
  <si>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</si>
  <si>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</si>
  <si>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</si>
  <si>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</si>
  <si>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</si>
  <si>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</si>
  <si>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</si>
  <si>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</si>
  <si>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</si>
  <si>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</si>
  <si>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</si>
  <si>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</si>
  <si>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</si>
  <si>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</si>
  <si>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</si>
  <si>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</si>
  <si>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</si>
  <si>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</si>
  <si>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</si>
  <si>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</si>
  <si>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</si>
  <si>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</si>
  <si>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</si>
  <si>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</si>
  <si>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</si>
  <si>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</si>
  <si>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</si>
  <si>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</si>
  <si>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</si>
  <si>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</si>
  <si>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</si>
  <si>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</si>
  <si>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</si>
  <si>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</si>
  <si>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</si>
  <si>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</si>
  <si>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</si>
  <si>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</si>
  <si>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</si>
  <si>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</si>
  <si>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</si>
  <si>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</si>
  <si>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</si>
  <si>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</si>
  <si>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</si>
  <si>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</si>
  <si>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</si>
  <si>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</si>
  <si>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</si>
  <si>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</si>
  <si>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</si>
  <si>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</si>
  <si>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</si>
  <si>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</si>
  <si>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</si>
  <si>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</si>
  <si>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</si>
  <si>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</si>
  <si>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</si>
  <si>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</si>
  <si>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</si>
  <si>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</si>
  <si>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</si>
  <si>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</si>
  <si>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</si>
  <si>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</si>
  <si>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</si>
  <si>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</si>
  <si>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</si>
  <si>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</si>
  <si>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</si>
  <si>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</si>
  <si>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</si>
  <si>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</si>
  <si>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</si>
  <si>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</si>
  <si>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</si>
  <si>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</si>
  <si>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</si>
  <si>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</si>
  <si>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</si>
  <si>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</si>
  <si>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</si>
  <si>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</si>
  <si>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</si>
  <si>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</si>
  <si>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</si>
  <si>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</si>
  <si>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</si>
  <si>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</si>
  <si>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</si>
  <si>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</si>
  <si>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</si>
  <si>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</si>
  <si>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</si>
  <si>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</si>
  <si>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</si>
  <si>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</si>
  <si>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</si>
  <si>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</si>
  <si>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</si>
  <si>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</si>
  <si>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</si>
  <si>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</si>
  <si>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</si>
  <si>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</si>
  <si>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</si>
  <si>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</si>
  <si>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</si>
  <si>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</si>
  <si>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</si>
  <si>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</si>
  <si>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</si>
  <si>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</si>
  <si>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</si>
  <si>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</si>
  <si>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</si>
  <si>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</si>
  <si>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</si>
  <si>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</si>
  <si>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</si>
  <si>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</si>
  <si>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</si>
  <si>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</si>
  <si>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</si>
  <si>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</si>
  <si>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</si>
  <si>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</si>
  <si>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</si>
  <si>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</si>
  <si>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</si>
  <si>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</si>
  <si>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</si>
  <si>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</si>
  <si>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</si>
  <si>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</si>
  <si>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</si>
  <si>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</si>
  <si>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</si>
  <si>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</si>
  <si>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</si>
  <si>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</si>
  <si>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</si>
  <si>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</si>
  <si>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</si>
  <si>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</si>
  <si>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</si>
  <si>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</si>
  <si>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</si>
  <si>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</si>
  <si>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</si>
  <si>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</si>
  <si>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</si>
  <si>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</si>
  <si>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</si>
  <si>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</si>
  <si>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</si>
  <si>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</si>
  <si>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</si>
  <si>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</si>
  <si>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</si>
  <si>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</si>
  <si>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</si>
  <si>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</si>
  <si>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</si>
  <si>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</si>
  <si>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</si>
  <si>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</si>
  <si>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</si>
  <si>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</si>
  <si>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</si>
  <si>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</si>
  <si>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</si>
  <si>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</si>
  <si>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</si>
  <si>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</si>
  <si>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</si>
  <si>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</si>
  <si>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</si>
  <si>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</si>
  <si>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</si>
  <si>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</si>
  <si>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</si>
  <si>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</si>
  <si>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</si>
  <si>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</si>
  <si>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</si>
  <si>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</si>
  <si>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</si>
  <si>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</si>
  <si>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</si>
  <si>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</si>
  <si>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</si>
  <si>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</si>
  <si>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</si>
  <si>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</si>
  <si>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</si>
  <si>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</si>
  <si>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</si>
  <si>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</si>
  <si>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</si>
  <si>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</si>
  <si>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</si>
  <si>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</si>
  <si>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</si>
  <si>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</si>
  <si>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</si>
  <si>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</si>
  <si>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</si>
  <si>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</si>
  <si>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</si>
  <si>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</si>
  <si>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</si>
  <si>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</si>
  <si>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</si>
  <si>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</si>
  <si>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</si>
  <si>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</si>
  <si>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</si>
  <si>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</si>
  <si>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</si>
  <si>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</si>
  <si>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</si>
  <si>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</si>
  <si>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</si>
  <si>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</si>
  <si>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</si>
  <si>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</si>
  <si>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</si>
  <si>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</si>
  <si>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</si>
  <si>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</si>
  <si>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</si>
  <si>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</si>
  <si>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</si>
  <si>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</si>
  <si>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</si>
  <si>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</si>
  <si>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</si>
  <si>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</si>
  <si>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</si>
  <si>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</si>
  <si>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</si>
  <si>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</si>
  <si>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</si>
  <si>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</si>
  <si>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</si>
  <si>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</si>
  <si>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</si>
  <si>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</si>
  <si>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</si>
  <si>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</si>
  <si>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</si>
  <si>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</si>
  <si>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</si>
  <si>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</si>
  <si>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</si>
  <si>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</si>
  <si>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</si>
  <si>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</si>
  <si>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</si>
  <si>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</si>
  <si>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</si>
  <si>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</si>
  <si>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</si>
  <si>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</si>
  <si>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</si>
  <si>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</si>
  <si>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</si>
  <si>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</si>
  <si>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</si>
  <si>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</si>
  <si>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</si>
  <si>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</si>
  <si>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</si>
  <si>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</si>
  <si>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</si>
  <si>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</si>
  <si>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</si>
  <si>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</si>
  <si>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</si>
  <si>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</si>
  <si>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</si>
  <si>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</si>
  <si>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</si>
  <si>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</si>
  <si>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</si>
  <si>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</si>
  <si>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</si>
  <si>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</si>
  <si>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</si>
  <si>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</si>
  <si>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</si>
  <si>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</si>
  <si>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</si>
  <si>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</si>
  <si>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</si>
  <si>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</si>
  <si>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</si>
  <si>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</si>
  <si>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</si>
  <si>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</si>
  <si>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</si>
  <si>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</si>
  <si>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</si>
  <si>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</si>
  <si>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</si>
  <si>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</si>
  <si>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</si>
  <si>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</si>
  <si>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</si>
  <si>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</si>
  <si>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</si>
  <si>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</si>
  <si>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</si>
  <si>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</si>
  <si>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</si>
  <si>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</si>
  <si>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</si>
  <si>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</si>
  <si>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</si>
  <si>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</si>
  <si>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</si>
  <si>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</si>
  <si>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</si>
  <si>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</si>
  <si>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</si>
  <si>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</si>
  <si>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</si>
  <si>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</si>
  <si>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</si>
  <si>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</si>
  <si>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</si>
  <si>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</si>
  <si>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</si>
  <si>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</si>
  <si>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</si>
  <si>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</si>
  <si>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</si>
  <si>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</si>
  <si>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</si>
  <si>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</si>
  <si>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</si>
  <si>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</si>
  <si>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</si>
  <si>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</si>
  <si>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</si>
  <si>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</si>
  <si>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</si>
  <si>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</si>
  <si>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</si>
  <si>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</si>
  <si>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</si>
  <si>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</si>
  <si>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</si>
  <si>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</si>
  <si>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</si>
  <si>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</si>
  <si>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</si>
  <si>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</si>
  <si>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</si>
  <si>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</si>
  <si>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</si>
  <si>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</si>
  <si>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</si>
  <si>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</si>
  <si>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</si>
  <si>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</si>
  <si>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</si>
  <si>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</si>
  <si>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</si>
  <si>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</si>
  <si>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</si>
  <si>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</si>
  <si>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</si>
  <si>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</si>
  <si>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</si>
  <si>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</si>
  <si>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</si>
  <si>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</si>
  <si>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</si>
  <si>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</si>
  <si>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</si>
  <si>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</si>
  <si>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</si>
  <si>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</si>
  <si>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</si>
  <si>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</si>
  <si>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</si>
  <si>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</si>
  <si>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</si>
  <si>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</si>
  <si>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</si>
  <si>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</si>
  <si>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</si>
  <si>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</si>
  <si>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</si>
  <si>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</si>
  <si>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</si>
  <si>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</si>
  <si>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</si>
  <si>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</si>
  <si>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</si>
  <si>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</si>
  <si>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</si>
  <si>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</si>
  <si>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</si>
  <si>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</si>
  <si>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</si>
  <si>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</si>
  <si>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</si>
  <si>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</si>
  <si>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</si>
  <si>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</si>
  <si>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</si>
  <si>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</si>
  <si>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</si>
  <si>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</si>
  <si>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</si>
  <si>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</si>
  <si>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</si>
  <si>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</si>
  <si>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</si>
  <si>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</si>
  <si>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</si>
  <si>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</si>
  <si>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</si>
  <si>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</si>
  <si>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</si>
  <si>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</si>
  <si>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</si>
  <si>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</si>
  <si>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</si>
  <si>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</si>
  <si>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</si>
  <si>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</si>
  <si>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</si>
  <si>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</si>
  <si>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</si>
  <si>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</si>
  <si>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</si>
  <si>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</si>
  <si>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</si>
  <si>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</si>
  <si>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</si>
  <si>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</si>
  <si>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</si>
  <si>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</si>
  <si>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</si>
  <si>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</si>
  <si>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</si>
  <si>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</si>
  <si>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</si>
  <si>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</si>
  <si>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</si>
  <si>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</si>
  <si>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</si>
  <si>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</si>
  <si>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</si>
  <si>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</si>
  <si>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</si>
  <si>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</si>
  <si>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</si>
  <si>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</si>
  <si>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</si>
  <si>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</si>
  <si>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</si>
  <si>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</si>
  <si>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</si>
  <si>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</si>
  <si>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</si>
  <si>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</si>
  <si>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</si>
  <si>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</si>
  <si>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</si>
  <si>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</si>
  <si>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</si>
  <si>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</si>
  <si>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</si>
  <si>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</si>
  <si>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</si>
  <si>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</si>
  <si>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</si>
  <si>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</si>
  <si>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</si>
  <si>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</si>
  <si>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</si>
  <si>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</si>
  <si>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</si>
  <si>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</si>
  <si>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</si>
  <si>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</si>
  <si>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</si>
  <si>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</si>
  <si>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</si>
  <si>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</si>
  <si>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</si>
  <si>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</si>
  <si>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</si>
  <si>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</si>
  <si>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</si>
  <si>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</si>
  <si>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</si>
  <si>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</si>
  <si>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</si>
  <si>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</si>
  <si>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</si>
  <si>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</si>
  <si>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</si>
  <si>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</si>
  <si>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</si>
  <si>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</si>
  <si>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</si>
  <si>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</si>
  <si>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</si>
  <si>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</si>
  <si>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</si>
  <si>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</si>
  <si>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</si>
  <si>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</si>
  <si>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</si>
  <si>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</si>
  <si>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</si>
  <si>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</si>
  <si>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</si>
  <si>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</si>
  <si>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</si>
  <si>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</si>
  <si>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</si>
  <si>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</si>
  <si>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</si>
  <si>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</si>
  <si>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</si>
  <si>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</si>
  <si>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</si>
  <si>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</si>
  <si>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</si>
  <si>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</si>
  <si>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</si>
  <si>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</si>
  <si>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</si>
  <si>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</si>
  <si>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</si>
  <si>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</si>
  <si>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</si>
  <si>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</si>
  <si>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</si>
  <si>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</si>
  <si>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</si>
  <si>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</si>
  <si>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</si>
  <si>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</si>
  <si>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</si>
  <si>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</si>
  <si>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</si>
  <si>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</si>
  <si>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</si>
  <si>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</si>
  <si>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</si>
  <si>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</si>
  <si>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</si>
  <si>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</si>
  <si>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</si>
  <si>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</si>
  <si>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</si>
  <si>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</si>
  <si>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</si>
  <si>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</si>
  <si>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</si>
  <si>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</si>
  <si>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</si>
  <si>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</si>
  <si>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</si>
  <si>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</si>
  <si>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</si>
  <si>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</si>
  <si>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</si>
  <si>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</si>
  <si>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</si>
  <si>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</si>
  <si>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</si>
  <si>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</si>
  <si>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</si>
  <si>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</si>
  <si>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</si>
  <si>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</si>
  <si>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</si>
  <si>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</si>
  <si>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</si>
  <si>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</si>
  <si>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</si>
  <si>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</si>
  <si>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</si>
  <si>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</si>
  <si>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</si>
  <si>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</si>
  <si>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</si>
  <si>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</si>
  <si>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</si>
  <si>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</si>
  <si>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</si>
  <si>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</si>
  <si>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</si>
  <si>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</si>
  <si>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</si>
  <si>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</si>
  <si>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</si>
  <si>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</si>
  <si>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</si>
  <si>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</si>
  <si>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</si>
  <si>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</si>
  <si>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</si>
  <si>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</si>
  <si>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</si>
  <si>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</si>
  <si>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</si>
  <si>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</si>
  <si>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</si>
  <si>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</si>
  <si>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</si>
  <si>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</si>
  <si>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</si>
  <si>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</si>
  <si>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</si>
  <si>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</si>
  <si>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</si>
  <si>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</si>
  <si>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</si>
  <si>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</si>
  <si>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</si>
  <si>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</si>
  <si>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</si>
  <si>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</si>
  <si>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</si>
  <si>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</si>
  <si>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</si>
  <si>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</si>
  <si>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</si>
  <si>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</si>
  <si>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</si>
  <si>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</si>
  <si>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</si>
  <si>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</si>
  <si>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</si>
  <si>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</si>
  <si>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</si>
  <si>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</si>
  <si>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</si>
  <si>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</si>
  <si>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</si>
  <si>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</si>
  <si>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</si>
  <si>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</si>
  <si>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</si>
  <si>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</si>
  <si>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</si>
  <si>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</si>
  <si>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</si>
  <si>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</si>
  <si>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</si>
  <si>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</si>
  <si>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</si>
  <si>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</si>
  <si>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</si>
  <si>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</si>
  <si>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</si>
  <si>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</si>
  <si>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</si>
  <si>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</si>
  <si>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</si>
  <si>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</si>
  <si>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</si>
  <si>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</si>
  <si>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</si>
  <si>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</si>
  <si>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</si>
  <si>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</si>
  <si>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</si>
  <si>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</si>
  <si>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</si>
  <si>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</si>
  <si>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</si>
  <si>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</si>
  <si>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</si>
  <si>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</si>
  <si>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</si>
  <si>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</si>
  <si>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</si>
  <si>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</si>
  <si>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</si>
  <si>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</si>
  <si>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</si>
  <si>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</si>
  <si>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</si>
  <si>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</si>
  <si>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</si>
  <si>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</si>
  <si>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</si>
  <si>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</si>
  <si>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</si>
  <si>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</si>
  <si>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</si>
  <si>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</si>
  <si>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</si>
  <si>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</si>
  <si>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</si>
  <si>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</si>
  <si>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</si>
  <si>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</si>
  <si>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</si>
  <si>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</si>
  <si>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</si>
  <si>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</si>
  <si>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</si>
  <si>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</si>
  <si>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</si>
  <si>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</si>
  <si>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</si>
  <si>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</si>
  <si>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</si>
  <si>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</si>
  <si>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</si>
  <si>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</si>
  <si>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</si>
  <si>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</si>
  <si>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</si>
  <si>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</si>
  <si>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</si>
  <si>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</si>
  <si>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</si>
  <si>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</si>
  <si>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</si>
  <si>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</si>
  <si>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</si>
  <si>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</si>
  <si>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</si>
  <si>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</si>
  <si>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</si>
  <si>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</si>
  <si>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</si>
  <si>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</si>
  <si>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</si>
  <si>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</si>
  <si>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</si>
  <si>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</si>
  <si>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</si>
  <si>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</si>
  <si>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</si>
  <si>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</si>
  <si>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</si>
  <si>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</si>
  <si>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</si>
  <si>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</si>
  <si>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</si>
  <si>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</si>
  <si>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</si>
  <si>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</si>
  <si>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</si>
  <si>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</si>
  <si>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</si>
  <si>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</si>
  <si>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</si>
  <si>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</si>
  <si>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</si>
  <si>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</si>
  <si>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</si>
  <si>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</si>
  <si>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</si>
  <si>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</si>
  <si>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</si>
  <si>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</si>
  <si>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</si>
  <si>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</si>
  <si>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</si>
  <si>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</si>
  <si>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</si>
  <si>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</si>
  <si>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</si>
  <si>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</si>
  <si>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</si>
  <si>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</si>
  <si>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</si>
  <si>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</si>
  <si>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</si>
  <si>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</si>
  <si>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</si>
  <si>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</si>
  <si>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</si>
  <si>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</si>
  <si>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</si>
  <si>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</si>
  <si>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</si>
  <si>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</si>
  <si>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</si>
  <si>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</si>
  <si>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</si>
  <si>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</si>
  <si>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</si>
  <si>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</si>
  <si>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</si>
  <si>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</si>
  <si>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</si>
  <si>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</si>
  <si>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</si>
  <si>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</si>
  <si>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</si>
  <si>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</si>
  <si>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</si>
  <si>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</si>
  <si>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</si>
  <si>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</si>
  <si>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</si>
  <si>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</si>
  <si>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</si>
  <si>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</si>
  <si>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</si>
  <si>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</si>
  <si>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</si>
  <si>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</si>
  <si>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</si>
  <si>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</si>
  <si>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</si>
  <si>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</si>
  <si>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</si>
  <si>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</si>
  <si>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</si>
  <si>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</si>
  <si>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</si>
  <si>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</si>
  <si>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</si>
  <si>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</si>
  <si>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</si>
  <si>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</si>
  <si>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</si>
  <si>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</si>
  <si>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</si>
  <si>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</si>
  <si>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</si>
  <si>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</si>
  <si>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</si>
  <si>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</si>
  <si>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</si>
  <si>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</si>
  <si>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</si>
  <si>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</si>
  <si>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</si>
  <si>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</si>
  <si>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</si>
  <si>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</si>
  <si>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</si>
  <si>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</si>
  <si>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</si>
  <si>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</si>
  <si>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</si>
  <si>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</si>
  <si>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</si>
  <si>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</si>
  <si>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</si>
  <si>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</si>
  <si>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</si>
  <si>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</si>
  <si>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</si>
  <si>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</si>
  <si>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</si>
  <si>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</si>
  <si>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</si>
  <si>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</si>
  <si>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</si>
  <si>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</si>
  <si>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</si>
  <si>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</si>
  <si>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</si>
  <si>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</si>
  <si>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</si>
  <si>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</si>
  <si>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</si>
  <si>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</si>
  <si>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</si>
  <si>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</si>
  <si>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</si>
  <si>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</si>
  <si>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</si>
  <si>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</si>
  <si>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</si>
  <si>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</si>
  <si>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</si>
  <si>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</si>
  <si>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</si>
  <si>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</si>
  <si>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</si>
  <si>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</si>
  <si>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</si>
  <si>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</si>
  <si>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</si>
  <si>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</si>
  <si>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</si>
  <si>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</si>
  <si>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</si>
  <si>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</si>
  <si>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</si>
  <si>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</si>
  <si>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</si>
  <si>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</si>
  <si>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</si>
  <si>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</si>
  <si>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</si>
  <si>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</si>
  <si>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</si>
  <si>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</si>
  <si>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</si>
  <si>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</si>
  <si>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</si>
  <si>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</si>
  <si>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</si>
  <si>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</si>
  <si>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</si>
  <si>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</si>
  <si>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</si>
  <si>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</si>
  <si>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</si>
  <si>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</si>
  <si>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</si>
  <si>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</si>
  <si>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</si>
  <si>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</si>
  <si>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</si>
  <si>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</si>
  <si>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</si>
  <si>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</si>
  <si>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</si>
  <si>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</si>
  <si>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</si>
  <si>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</si>
  <si>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</si>
  <si>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</si>
  <si>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</si>
  <si>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</si>
  <si>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</si>
  <si>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</si>
  <si>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</si>
  <si>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</si>
  <si>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</si>
  <si>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</si>
  <si>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</si>
  <si>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</si>
  <si>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</si>
  <si>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</si>
  <si>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</si>
  <si>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</si>
  <si>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</si>
  <si>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</si>
  <si>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</si>
  <si>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</si>
  <si>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</si>
  <si>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</si>
  <si>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</si>
  <si>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</si>
  <si>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</si>
  <si>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</si>
  <si>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</si>
  <si>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</si>
  <si>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</si>
  <si>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</si>
  <si>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</si>
  <si>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</si>
  <si>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</si>
  <si>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</si>
  <si>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</si>
  <si>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</si>
  <si>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</si>
  <si>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</si>
  <si>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</si>
  <si>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</si>
  <si>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</si>
  <si>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</si>
  <si>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</si>
  <si>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</si>
  <si>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</si>
  <si>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</si>
  <si>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</si>
  <si>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</si>
  <si>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</si>
  <si>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</si>
  <si>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</si>
  <si>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</si>
  <si>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</si>
  <si>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</si>
  <si>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</si>
  <si>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</si>
  <si>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</si>
  <si>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</si>
  <si>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</si>
  <si>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</si>
  <si>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</si>
  <si>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</si>
  <si>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</si>
  <si>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</si>
  <si>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</si>
  <si>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</si>
  <si>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</si>
  <si>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</si>
  <si>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</si>
  <si>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</si>
  <si>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</si>
  <si>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</si>
  <si>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</si>
  <si>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</si>
  <si>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</si>
  <si>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</si>
  <si>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</si>
  <si>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</si>
  <si>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</si>
  <si>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</si>
  <si>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</si>
  <si>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</si>
  <si>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</si>
  <si>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</si>
  <si>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</si>
  <si>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</si>
  <si>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</si>
  <si>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</si>
  <si>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</si>
  <si>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</si>
  <si>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</si>
  <si>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</si>
  <si>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</si>
  <si>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</si>
  <si>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</si>
  <si>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</si>
  <si>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</si>
  <si>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</si>
  <si>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</si>
  <si>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</si>
  <si>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</si>
  <si>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</si>
  <si>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</si>
  <si>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</si>
  <si>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</si>
  <si>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</si>
  <si>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</si>
  <si>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</si>
  <si>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</si>
  <si>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</si>
  <si>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</si>
  <si>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</si>
  <si>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</si>
  <si>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</si>
  <si>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</si>
  <si>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</si>
  <si>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</si>
  <si>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</si>
  <si>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</si>
  <si>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</si>
  <si>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</si>
  <si>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</si>
  <si>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</si>
  <si>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</si>
  <si>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</si>
  <si>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</si>
  <si>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</si>
  <si>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</si>
  <si>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</si>
  <si>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</si>
  <si>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</si>
  <si>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</si>
  <si>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</si>
  <si>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</si>
  <si>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</si>
  <si>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</si>
  <si>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</si>
  <si>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</si>
  <si>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</si>
  <si>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</si>
  <si>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</si>
  <si>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</si>
  <si>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</si>
  <si>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</si>
  <si>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</si>
  <si>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</si>
  <si>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</si>
  <si>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</si>
  <si>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</si>
  <si>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</si>
  <si>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</si>
  <si>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</si>
  <si>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</si>
  <si>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</si>
  <si>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</si>
  <si>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</si>
  <si>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</si>
  <si>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</si>
  <si>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</si>
  <si>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</si>
  <si>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</si>
  <si>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</si>
  <si>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</si>
  <si>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</si>
  <si>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</si>
  <si>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</si>
  <si>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</si>
  <si>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</si>
  <si>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</si>
  <si>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</si>
  <si>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</si>
  <si>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</si>
  <si>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</si>
  <si>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</si>
  <si>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</si>
  <si>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</si>
  <si>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</si>
  <si>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</si>
  <si>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</si>
  <si>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</si>
  <si>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</si>
  <si>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</si>
  <si>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</si>
  <si>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</si>
  <si>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</si>
  <si>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</si>
  <si>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</si>
  <si>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</si>
  <si>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</si>
  <si>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</si>
  <si>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</si>
  <si>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</si>
  <si>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</si>
  <si>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</si>
  <si>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</si>
  <si>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</si>
  <si>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</si>
  <si>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</si>
  <si>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</si>
  <si>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</si>
  <si>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</si>
  <si>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</si>
  <si>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</si>
  <si>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</si>
  <si>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</si>
  <si>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</si>
  <si>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</si>
  <si>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</si>
  <si>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</si>
  <si>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</si>
  <si>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</si>
  <si>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</si>
  <si>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</si>
  <si>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</si>
  <si>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</si>
  <si>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</si>
  <si>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</si>
  <si>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</si>
  <si>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</si>
  <si>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</si>
  <si>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</si>
  <si>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</si>
  <si>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</si>
  <si>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</si>
  <si>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</si>
  <si>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</si>
  <si>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</si>
  <si>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</si>
  <si>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</si>
  <si>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</si>
  <si>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</si>
  <si>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</si>
  <si>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</si>
  <si>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</si>
  <si>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</si>
  <si>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</si>
  <si>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</si>
  <si>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</si>
  <si>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</si>
  <si>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</si>
  <si>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</si>
  <si>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</si>
  <si>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</si>
  <si>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</si>
  <si>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</si>
  <si>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</si>
  <si>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</si>
  <si>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</si>
  <si>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</si>
  <si>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</si>
  <si>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</si>
  <si>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</si>
  <si>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</si>
  <si>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</si>
  <si>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</si>
  <si>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</si>
  <si>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</si>
  <si>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</si>
  <si>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</si>
  <si>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</si>
  <si>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</si>
  <si>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</si>
  <si>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</si>
  <si>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</si>
  <si>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</si>
  <si>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</si>
  <si>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</si>
  <si>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</si>
  <si>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</si>
  <si>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</si>
  <si>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</si>
  <si>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</si>
  <si>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</si>
  <si>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</si>
  <si>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</si>
  <si>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</si>
  <si>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</si>
  <si>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</si>
  <si>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</si>
  <si>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</si>
  <si>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</si>
  <si>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</si>
  <si>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</si>
  <si>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</si>
  <si>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</si>
  <si>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</si>
  <si>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</si>
  <si>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</si>
  <si>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</si>
  <si>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</si>
  <si>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</si>
  <si>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</si>
  <si>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</si>
  <si>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</si>
  <si>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</si>
  <si>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</si>
  <si>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</si>
  <si>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</si>
  <si>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</si>
  <si>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</si>
  <si>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</si>
  <si>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</si>
  <si>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</si>
  <si>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</si>
  <si>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</si>
  <si>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</si>
  <si>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</si>
  <si>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</si>
  <si>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</si>
  <si>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</si>
  <si>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</si>
  <si>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</si>
  <si>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</si>
  <si>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</si>
  <si>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</si>
  <si>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</si>
  <si>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</si>
  <si>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</si>
  <si>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</si>
  <si>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</si>
  <si>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</si>
  <si>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</si>
  <si>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</si>
  <si>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</si>
  <si>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</si>
  <si>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</si>
  <si>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</si>
  <si>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</si>
  <si>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</si>
  <si>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</si>
  <si>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</si>
  <si>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</si>
  <si>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</si>
  <si>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</si>
  <si>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</si>
  <si>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</si>
  <si>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</si>
  <si>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</si>
  <si>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</si>
  <si>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</si>
  <si>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</si>
  <si>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</si>
  <si>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</si>
  <si>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</si>
  <si>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</si>
  <si>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</si>
  <si>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</si>
  <si>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</si>
  <si>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</si>
  <si>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</si>
  <si>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</si>
  <si>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</si>
  <si>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</si>
  <si>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</si>
  <si>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</si>
  <si>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</si>
  <si>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</si>
  <si>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</si>
  <si>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</si>
  <si>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</si>
  <si>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</si>
  <si>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</si>
  <si>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</si>
  <si>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</si>
  <si>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</si>
  <si>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</si>
  <si>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</si>
  <si>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</si>
  <si>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</si>
  <si>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</si>
  <si>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</si>
  <si>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</si>
  <si>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</si>
  <si>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</si>
  <si>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</si>
  <si>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</si>
  <si>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</si>
  <si>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</si>
  <si>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</si>
  <si>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</si>
  <si>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</si>
  <si>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</si>
  <si>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</si>
  <si>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</si>
  <si>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</si>
  <si>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</si>
  <si>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</si>
  <si>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</si>
  <si>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</si>
  <si>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</si>
  <si>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</si>
  <si>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</si>
  <si>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</si>
  <si>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</si>
  <si>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</si>
  <si>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</si>
  <si>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</si>
  <si>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</si>
  <si>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</si>
  <si>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</si>
  <si>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</si>
  <si>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</si>
  <si>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</si>
  <si>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</si>
  <si>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</si>
  <si>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</si>
  <si>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</si>
  <si>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</si>
  <si>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</si>
  <si>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</si>
  <si>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</si>
  <si>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</si>
  <si>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</si>
  <si>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</si>
  <si>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</si>
  <si>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</si>
  <si>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</si>
  <si>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</si>
  <si>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</si>
  <si>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</si>
  <si>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</si>
  <si>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</si>
  <si>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</si>
  <si>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</si>
  <si>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</si>
  <si>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</si>
  <si>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</si>
  <si>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</si>
  <si>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</si>
  <si>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</si>
  <si>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</si>
  <si>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</si>
  <si>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</si>
  <si>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</si>
  <si>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</si>
  <si>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</si>
  <si>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</si>
  <si>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</si>
  <si>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</si>
  <si>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</si>
  <si>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</si>
  <si>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</si>
  <si>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</si>
  <si>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</si>
  <si>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</si>
  <si>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</si>
  <si>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</si>
  <si>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</si>
  <si>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</si>
  <si>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</si>
  <si>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</si>
  <si>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</si>
  <si>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</si>
  <si>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</si>
  <si>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</si>
  <si>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</si>
  <si>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</si>
  <si>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</si>
  <si>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</si>
  <si>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</si>
  <si>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</si>
  <si>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</si>
  <si>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</si>
  <si>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</si>
  <si>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</si>
  <si>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</si>
  <si>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</si>
  <si>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</si>
  <si>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</si>
  <si>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</si>
  <si>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</si>
  <si>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</si>
  <si>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</si>
  <si>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</si>
  <si>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</si>
  <si>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</si>
  <si>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</si>
  <si>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</si>
  <si>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</si>
  <si>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</si>
  <si>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</si>
  <si>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</si>
  <si>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</si>
  <si>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</si>
  <si>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</si>
  <si>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</si>
  <si>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</si>
  <si>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</si>
  <si>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</si>
  <si>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</si>
  <si>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</si>
  <si>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</si>
  <si>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</si>
  <si>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</si>
  <si>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</si>
  <si>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</si>
  <si>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</si>
  <si>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</si>
  <si>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</si>
  <si>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</si>
  <si>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</si>
  <si>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</si>
  <si>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</si>
  <si>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</si>
  <si>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</si>
  <si>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</si>
  <si>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</si>
  <si>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</si>
  <si>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</si>
  <si>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</si>
  <si>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</si>
  <si>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</si>
  <si>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</si>
  <si>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</si>
  <si>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</si>
  <si>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</si>
  <si>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</si>
  <si>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</si>
  <si>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</si>
  <si>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</si>
  <si>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</si>
  <si>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</si>
  <si>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</si>
  <si>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</si>
  <si>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</si>
  <si>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</si>
  <si>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</si>
  <si>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</si>
  <si>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</si>
  <si>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</si>
  <si>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</si>
  <si>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</si>
  <si>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</si>
  <si>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</si>
  <si>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</si>
  <si>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</si>
  <si>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</si>
  <si>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</si>
  <si>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</si>
  <si>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</si>
  <si>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</si>
  <si>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</si>
  <si>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</si>
  <si>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</si>
  <si>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</si>
  <si>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</si>
  <si>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</si>
  <si>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</si>
  <si>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</si>
  <si>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</si>
  <si>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</si>
  <si>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</si>
  <si>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</si>
  <si>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</si>
  <si>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</si>
  <si>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</si>
  <si>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</si>
  <si>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</si>
  <si>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</si>
  <si>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</si>
  <si>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</si>
  <si>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</si>
  <si>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</si>
  <si>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</si>
  <si>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</si>
  <si>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</si>
  <si>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</si>
  <si>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</si>
  <si>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</si>
  <si>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</si>
  <si>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</si>
  <si>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</si>
  <si>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</si>
  <si>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</si>
  <si>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</si>
  <si>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</si>
  <si>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</si>
  <si>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</si>
  <si>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</si>
  <si>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</si>
  <si>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</si>
  <si>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</si>
  <si>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</si>
  <si>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</si>
  <si>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</si>
  <si>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</si>
  <si>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</si>
  <si>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</si>
  <si>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</si>
  <si>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</si>
  <si>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</si>
  <si>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</si>
  <si>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</si>
  <si>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</si>
  <si>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</si>
  <si>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</si>
  <si>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</si>
  <si>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</si>
  <si>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</si>
  <si>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</si>
  <si>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</si>
  <si>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</si>
  <si>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</si>
  <si>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</si>
  <si>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</si>
  <si>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</si>
  <si>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</si>
  <si>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</si>
  <si>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</si>
  <si>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</si>
  <si>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</si>
  <si>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</si>
  <si>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</si>
  <si>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</si>
  <si>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</si>
  <si>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</si>
  <si>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</si>
  <si>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</si>
  <si>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</si>
  <si>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</si>
  <si>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</si>
  <si>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</si>
  <si>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</si>
  <si>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</si>
  <si>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</si>
  <si>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</si>
  <si>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</si>
  <si>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</si>
  <si>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</si>
  <si>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</si>
  <si>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</si>
  <si>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</si>
  <si>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</si>
  <si>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</si>
  <si>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</si>
  <si>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</si>
  <si>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</si>
  <si>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</si>
  <si>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</si>
  <si>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</si>
  <si>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</si>
  <si>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</si>
  <si>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</si>
  <si>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</si>
  <si>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</si>
  <si>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</si>
  <si>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</si>
  <si>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</si>
  <si>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</si>
  <si>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</si>
  <si>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</si>
  <si>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</si>
  <si>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</si>
  <si>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</si>
  <si>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</si>
  <si>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</si>
  <si>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</si>
  <si>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</si>
  <si>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</si>
  <si>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</si>
  <si>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</si>
  <si>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</si>
  <si>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</si>
  <si>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</si>
  <si>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</si>
  <si>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</si>
  <si>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</si>
  <si>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</si>
  <si>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</si>
  <si>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</si>
  <si>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</si>
  <si>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</si>
  <si>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</si>
  <si>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</si>
  <si>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</si>
  <si>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</si>
  <si>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</si>
  <si>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</si>
  <si>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</si>
  <si>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</si>
  <si>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</si>
  <si>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</si>
  <si>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</si>
  <si>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</si>
  <si>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</si>
  <si>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</si>
  <si>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</si>
  <si>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</si>
  <si>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</si>
  <si>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</si>
  <si>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</si>
  <si>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</si>
  <si>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</si>
  <si>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</si>
  <si>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</si>
  <si>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</si>
  <si>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</si>
  <si>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</si>
  <si>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</si>
  <si>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</si>
  <si>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</si>
  <si>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</si>
  <si>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</si>
  <si>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</si>
  <si>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</si>
  <si>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</si>
  <si>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</si>
  <si>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</si>
  <si>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</si>
  <si>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</si>
  <si>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</si>
  <si>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</si>
  <si>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</si>
  <si>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</si>
  <si>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</si>
  <si>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</si>
  <si>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</si>
  <si>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</si>
  <si>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</si>
  <si>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</si>
  <si>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</si>
  <si>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</si>
  <si>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</si>
  <si>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</si>
  <si>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</si>
  <si>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</si>
  <si>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</si>
  <si>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</si>
  <si>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</si>
  <si>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</si>
  <si>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</si>
  <si>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</si>
  <si>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</si>
  <si>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</si>
  <si>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</si>
  <si>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</si>
  <si>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</si>
  <si>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</si>
  <si>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</si>
  <si>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</si>
  <si>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</si>
  <si>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</si>
  <si>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</si>
  <si>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</si>
  <si>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</si>
  <si>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</si>
  <si>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</si>
  <si>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</si>
  <si>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</si>
  <si>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</si>
  <si>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</si>
  <si>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</si>
  <si>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</si>
  <si>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</si>
  <si>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</si>
  <si>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</si>
  <si>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</si>
  <si>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</si>
  <si>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</si>
  <si>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</si>
  <si>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</si>
  <si>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</si>
  <si>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</si>
  <si>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</si>
  <si>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</si>
  <si>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</si>
  <si>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</si>
  <si>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</si>
  <si>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</si>
  <si>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</si>
  <si>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</si>
  <si>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</si>
  <si>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</si>
  <si>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</si>
  <si>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</si>
  <si>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</si>
  <si>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</si>
  <si>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</si>
  <si>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</si>
  <si>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</si>
  <si>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</si>
  <si>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</si>
  <si>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</si>
  <si>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</si>
  <si>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</si>
  <si>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</si>
  <si>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</si>
  <si>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</si>
  <si>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</si>
  <si>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</si>
  <si>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</si>
  <si>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</si>
  <si>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</si>
  <si>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</si>
  <si>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</si>
  <si>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</si>
  <si>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</si>
  <si>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</si>
  <si>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</si>
  <si>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</si>
  <si>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</si>
  <si>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</si>
  <si>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</si>
  <si>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</si>
  <si>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</si>
  <si>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</si>
  <si>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</si>
  <si>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</si>
  <si>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</si>
  <si>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</si>
  <si>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</si>
  <si>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</si>
  <si>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</si>
  <si>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</si>
  <si>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</si>
  <si>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</si>
  <si>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</si>
  <si>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</si>
  <si>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</si>
  <si>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</si>
  <si>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</si>
  <si>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</si>
  <si>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</si>
  <si>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</si>
  <si>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</si>
  <si>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</si>
  <si>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</si>
  <si>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</si>
  <si>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</si>
  <si>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</si>
  <si>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</si>
  <si>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</si>
  <si>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</si>
  <si>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</si>
  <si>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</si>
  <si>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</si>
  <si>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</si>
  <si>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</si>
  <si>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</si>
  <si>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</si>
  <si>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</si>
  <si>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</si>
  <si>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</si>
  <si>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</si>
  <si>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</si>
  <si>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</si>
  <si>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</si>
  <si>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</si>
  <si>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</si>
  <si>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</si>
  <si>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</si>
  <si>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</si>
  <si>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</si>
  <si>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</si>
  <si>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</si>
  <si>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</si>
  <si>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</si>
  <si>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</si>
  <si>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</si>
  <si>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</si>
  <si>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</si>
  <si>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</si>
  <si>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</si>
  <si>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</si>
  <si>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</si>
  <si>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</si>
  <si>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</si>
  <si>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</si>
  <si>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</si>
  <si>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</si>
  <si>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</si>
  <si>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</si>
  <si>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</si>
  <si>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</si>
  <si>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</si>
  <si>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</si>
  <si>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</si>
  <si>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</si>
  <si>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</si>
  <si>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</si>
  <si>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</si>
  <si>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</si>
  <si>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</si>
  <si>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</si>
  <si>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</si>
  <si>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</si>
  <si>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</si>
  <si>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</si>
  <si>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</si>
  <si>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</si>
  <si>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</si>
  <si>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</si>
  <si>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</si>
  <si>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</si>
  <si>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</si>
  <si>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</si>
  <si>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</si>
  <si>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</si>
  <si>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</si>
  <si>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</si>
  <si>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</si>
  <si>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</si>
  <si>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</si>
  <si>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</si>
  <si>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</si>
  <si>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</si>
  <si>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</si>
  <si>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</si>
  <si>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</si>
  <si>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</si>
  <si>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</si>
  <si>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</si>
  <si>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</si>
  <si>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</si>
  <si>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</si>
  <si>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</si>
  <si>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</si>
  <si>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</si>
  <si>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</si>
  <si>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</si>
  <si>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</si>
  <si>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</si>
  <si>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</si>
  <si>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</si>
  <si>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</si>
  <si>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</si>
  <si>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</si>
  <si>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</si>
  <si>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</si>
  <si>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</si>
  <si>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</si>
  <si>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</si>
  <si>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</si>
  <si>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</si>
  <si>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</si>
  <si>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</si>
  <si>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</si>
  <si>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</si>
  <si>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</si>
  <si>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</si>
  <si>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</si>
  <si>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</si>
  <si>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</si>
  <si>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</si>
  <si>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</si>
  <si>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</si>
  <si>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</si>
  <si>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</si>
  <si>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</si>
  <si>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</si>
  <si>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</si>
  <si>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</si>
  <si>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</si>
  <si>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</si>
  <si>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</si>
  <si>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</si>
  <si>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</si>
  <si>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</si>
  <si>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</si>
  <si>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</si>
  <si>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</si>
  <si>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</si>
  <si>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</si>
  <si>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</si>
  <si>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</si>
  <si>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</si>
  <si>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</si>
  <si>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</si>
  <si>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</si>
  <si>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</si>
  <si>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</si>
  <si>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</si>
  <si>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</si>
  <si>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</si>
  <si>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</si>
  <si>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</si>
  <si>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</si>
  <si>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</si>
  <si>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</si>
  <si>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</si>
  <si>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</si>
  <si>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</si>
  <si>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</si>
  <si>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</si>
  <si>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</si>
  <si>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</si>
  <si>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</si>
  <si>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</si>
  <si>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</si>
  <si>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</si>
  <si>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</si>
  <si>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</si>
  <si>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</si>
  <si>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</si>
  <si>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</si>
  <si>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</si>
  <si>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</si>
  <si>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</si>
  <si>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</si>
  <si>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</si>
  <si>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</si>
  <si>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</si>
  <si>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</si>
  <si>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</si>
  <si>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</si>
  <si>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</si>
  <si>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</si>
  <si>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</si>
  <si>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</si>
  <si>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</si>
  <si>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</si>
  <si>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</si>
  <si>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</si>
  <si>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</si>
  <si>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</si>
  <si>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</si>
  <si>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</si>
  <si>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</si>
  <si>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</si>
  <si>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</si>
  <si>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</si>
  <si>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</si>
  <si>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</si>
  <si>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</si>
  <si>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</si>
  <si>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</si>
  <si>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</si>
  <si>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</si>
  <si>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</si>
  <si>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</si>
  <si>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</si>
  <si>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</si>
  <si>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</si>
  <si>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</si>
  <si>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</si>
  <si>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</si>
  <si>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</si>
  <si>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</si>
  <si>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</si>
  <si>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</si>
  <si>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</si>
  <si>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</si>
  <si>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</si>
  <si>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</si>
  <si>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</si>
  <si>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</si>
  <si>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</si>
  <si>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</si>
  <si>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</si>
  <si>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</si>
  <si>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</si>
  <si>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</si>
  <si>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</si>
  <si>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</si>
  <si>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</si>
  <si>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</si>
  <si>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</si>
  <si>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</si>
  <si>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</si>
  <si>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</si>
  <si>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</si>
  <si>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</si>
  <si>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</si>
  <si>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</si>
  <si>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</si>
  <si>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</si>
  <si>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</si>
  <si>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</si>
  <si>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</si>
  <si>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</si>
  <si>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</si>
  <si>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</si>
  <si>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</si>
  <si>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</si>
  <si>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</si>
  <si>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</si>
  <si>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</si>
  <si>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</si>
  <si>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</si>
  <si>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</si>
  <si>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</si>
  <si>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</si>
  <si>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</si>
  <si>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</si>
  <si>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</si>
  <si>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</si>
  <si>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</si>
  <si>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</si>
  <si>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</si>
  <si>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</si>
  <si>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</si>
  <si>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</si>
  <si>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</si>
  <si>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</si>
  <si>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</si>
  <si>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</si>
  <si>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</si>
  <si>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</si>
  <si>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</si>
  <si>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</si>
  <si>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</si>
  <si>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</si>
  <si>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</si>
  <si>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</si>
  <si>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</si>
  <si>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</si>
  <si>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</si>
  <si>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</si>
  <si>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</si>
  <si>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</si>
  <si>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</si>
  <si>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</si>
  <si>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</si>
  <si>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</si>
  <si>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</si>
  <si>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</si>
  <si>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</si>
  <si>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</si>
  <si>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</si>
  <si>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</si>
  <si>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</si>
  <si>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</si>
  <si>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</si>
  <si>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</si>
  <si>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</si>
  <si>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</si>
  <si>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</si>
  <si>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</si>
  <si>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</si>
  <si>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</si>
  <si>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</si>
  <si>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</si>
  <si>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</si>
  <si>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</si>
  <si>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</si>
  <si>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</si>
  <si>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</si>
  <si>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</si>
  <si>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</si>
  <si>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</si>
  <si>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</si>
  <si>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</si>
  <si>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</si>
  <si>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</si>
  <si>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</si>
  <si>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</si>
  <si>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</si>
  <si>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</si>
  <si>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</si>
  <si>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</si>
  <si>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</si>
  <si>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</si>
  <si>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</si>
  <si>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</si>
  <si>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</si>
  <si>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</si>
  <si>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</si>
  <si>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</si>
  <si>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</si>
  <si>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</si>
  <si>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</si>
  <si>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</si>
  <si>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</si>
  <si>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</si>
  <si>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</si>
  <si>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</si>
  <si>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</si>
  <si>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</si>
  <si>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</si>
  <si>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</si>
  <si>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</si>
  <si>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</si>
  <si>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</si>
  <si>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</si>
  <si>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</si>
  <si>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</si>
  <si>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</si>
  <si>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</si>
  <si>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</si>
  <si>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</si>
  <si>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</si>
  <si>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</si>
  <si>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</si>
  <si>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</si>
  <si>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</si>
  <si>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</si>
  <si>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</si>
  <si>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</si>
  <si>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</si>
  <si>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</si>
  <si>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</si>
  <si>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</si>
  <si>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</si>
  <si>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</si>
  <si>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</si>
  <si>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</si>
  <si>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</si>
  <si>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</si>
  <si>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</si>
  <si>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</si>
  <si>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</si>
  <si>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</si>
  <si>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</si>
  <si>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</si>
  <si>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</si>
  <si>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</si>
  <si>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</si>
  <si>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</si>
  <si>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</si>
  <si>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</si>
  <si>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</si>
  <si>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</si>
  <si>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</si>
  <si>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</si>
  <si>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</si>
  <si>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</si>
  <si>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</si>
  <si>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</si>
  <si>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</si>
  <si>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</si>
  <si>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</si>
  <si>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</si>
  <si>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</si>
  <si>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</si>
  <si>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</si>
  <si>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</si>
  <si>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</si>
  <si>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</si>
  <si>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</si>
  <si>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</si>
  <si>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</si>
  <si>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</si>
  <si>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</si>
  <si>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</si>
  <si>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</si>
  <si>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</si>
  <si>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</si>
  <si>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</si>
  <si>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</si>
  <si>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</si>
  <si>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</si>
  <si>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</si>
  <si>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</si>
  <si>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</si>
  <si>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</si>
  <si>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</si>
  <si>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</si>
  <si>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</si>
  <si>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</si>
  <si>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</si>
  <si>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</si>
  <si>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</si>
  <si>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</si>
  <si>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</si>
  <si>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</si>
  <si>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</si>
  <si>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</si>
  <si>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</si>
  <si>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</si>
  <si>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</si>
  <si>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</si>
  <si>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</si>
  <si>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</si>
  <si>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</si>
  <si>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</si>
  <si>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</si>
  <si>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</si>
  <si>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</si>
  <si>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</si>
  <si>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</si>
  <si>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</si>
  <si>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</si>
  <si>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</si>
  <si>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</si>
  <si>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</si>
  <si>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</si>
  <si>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</si>
  <si>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</si>
  <si>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</si>
  <si>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</si>
  <si>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</si>
  <si>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</si>
  <si>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</si>
  <si>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</si>
  <si>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</si>
  <si>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</si>
  <si>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</si>
  <si>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</si>
  <si>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</si>
  <si>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</si>
  <si>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</si>
  <si>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</si>
  <si>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</si>
  <si>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</si>
  <si>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</si>
  <si>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</si>
  <si>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</si>
  <si>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</si>
  <si>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</si>
  <si>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</si>
  <si>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</si>
  <si>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</si>
  <si>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</si>
  <si>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</si>
  <si>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</si>
  <si>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</si>
  <si>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</si>
  <si>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</si>
  <si>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</si>
  <si>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</si>
  <si>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</si>
  <si>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</si>
  <si>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</si>
  <si>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</si>
  <si>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</si>
  <si>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</si>
  <si>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</si>
  <si>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</si>
  <si>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</si>
  <si>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</si>
  <si>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</si>
  <si>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</si>
  <si>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</si>
  <si>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</si>
  <si>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</si>
  <si>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</si>
  <si>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</si>
  <si>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</si>
  <si>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</si>
  <si>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</si>
  <si>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</si>
  <si>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</si>
  <si>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</si>
  <si>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</si>
  <si>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</si>
  <si>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</si>
  <si>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</si>
  <si>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</si>
  <si>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</si>
  <si>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</si>
  <si>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</si>
  <si>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</si>
  <si>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</si>
  <si>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</si>
  <si>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</si>
  <si>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</si>
  <si>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</si>
  <si>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</si>
  <si>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</si>
  <si>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</si>
  <si>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</si>
  <si>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</si>
  <si>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</si>
  <si>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</si>
  <si>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</si>
  <si>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</si>
  <si>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</si>
  <si>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</si>
  <si>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</si>
  <si>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</si>
  <si>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</si>
  <si>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</si>
  <si>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</si>
  <si>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</si>
  <si>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</si>
  <si>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</si>
  <si>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</si>
  <si>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</si>
  <si>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</si>
  <si>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</si>
  <si>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</si>
  <si>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</si>
  <si>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</si>
  <si>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</si>
  <si>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</si>
  <si>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</si>
  <si>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</si>
  <si>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</si>
  <si>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</si>
  <si>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</si>
  <si>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</si>
  <si>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</si>
  <si>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</si>
  <si>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</si>
  <si>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</si>
  <si>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</si>
  <si>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</si>
  <si>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</si>
  <si>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</si>
  <si>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</si>
  <si>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</si>
  <si>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</si>
  <si>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</si>
  <si>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</si>
  <si>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</si>
  <si>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</si>
  <si>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</si>
  <si>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</si>
  <si>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</si>
  <si>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</si>
  <si>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</si>
  <si>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</si>
  <si>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</si>
  <si>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</si>
  <si>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</si>
  <si>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</si>
  <si>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</si>
  <si>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</si>
  <si>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</si>
  <si>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</si>
  <si>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</si>
  <si>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</si>
  <si>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</si>
  <si>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</si>
  <si>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</si>
  <si>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</si>
  <si>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</si>
  <si>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</si>
  <si>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</si>
  <si>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</si>
  <si>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</si>
  <si>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</si>
  <si>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</si>
  <si>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</si>
  <si>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</si>
  <si>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</si>
  <si>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</si>
  <si>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</si>
  <si>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</si>
  <si>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</si>
  <si>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</si>
  <si>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</si>
  <si>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</si>
  <si>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</si>
  <si>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</si>
  <si>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</si>
  <si>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</si>
  <si>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</si>
  <si>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</si>
  <si>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</si>
  <si>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</si>
  <si>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</si>
  <si>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</si>
  <si>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</si>
  <si>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</si>
  <si>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</si>
  <si>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</si>
  <si>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</si>
  <si>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</si>
  <si>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</si>
  <si>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</si>
  <si>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</si>
  <si>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</si>
  <si>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</si>
  <si>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</si>
  <si>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</si>
  <si>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</si>
  <si>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</si>
  <si>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</si>
  <si>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</si>
  <si>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</si>
  <si>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</si>
  <si>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</si>
  <si>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</si>
  <si>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</si>
  <si>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</si>
  <si>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</si>
  <si>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</si>
  <si>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</si>
  <si>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</si>
  <si>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</si>
  <si>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</si>
  <si>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</si>
  <si>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</si>
  <si>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</si>
  <si>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</si>
  <si>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</si>
  <si>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</si>
  <si>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</si>
  <si>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</si>
  <si>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</si>
  <si>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</si>
  <si>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</si>
  <si>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</si>
  <si>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</si>
  <si>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</si>
  <si>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</si>
  <si>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</si>
  <si>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</si>
  <si>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</si>
  <si>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</si>
  <si>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</si>
  <si>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</si>
  <si>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</si>
  <si>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</si>
  <si>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</si>
  <si>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</si>
  <si>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</si>
  <si>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</si>
  <si>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</si>
  <si>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</si>
  <si>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</si>
  <si>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</si>
  <si>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</si>
  <si>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</si>
  <si>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</si>
  <si>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</si>
  <si>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</si>
  <si>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</si>
  <si>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</si>
  <si>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</si>
  <si>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</si>
  <si>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</si>
  <si>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</si>
  <si>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</si>
  <si>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</si>
  <si>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</si>
  <si>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</si>
  <si>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</si>
  <si>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</si>
  <si>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</si>
  <si>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</si>
  <si>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</si>
  <si>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</si>
  <si>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</si>
  <si>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</si>
  <si>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</si>
  <si>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</si>
  <si>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</si>
  <si>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</si>
  <si>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</si>
  <si>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</si>
  <si>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</si>
  <si>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</si>
  <si>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</si>
  <si>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</si>
  <si>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</si>
  <si>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</si>
  <si>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</si>
  <si>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</si>
  <si>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</si>
  <si>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</si>
  <si>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</si>
  <si>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</si>
  <si>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</si>
  <si>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</si>
  <si>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</si>
  <si>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</si>
  <si>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</si>
  <si>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</si>
  <si>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</si>
  <si>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</si>
  <si>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</si>
  <si>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</si>
  <si>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</si>
  <si>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</si>
  <si>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</si>
  <si>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</si>
  <si>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</si>
  <si>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</si>
  <si>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</si>
  <si>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</si>
  <si>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</si>
  <si>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</si>
  <si>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</si>
  <si>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</si>
  <si>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</si>
  <si>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</si>
  <si>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</si>
  <si>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</si>
  <si>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</si>
  <si>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</si>
  <si>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</si>
  <si>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</si>
  <si>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</si>
  <si>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</si>
  <si>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</si>
  <si>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</si>
  <si>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</si>
  <si>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</si>
  <si>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</si>
  <si>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</si>
  <si>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</si>
  <si>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</si>
  <si>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</si>
  <si>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</si>
  <si>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</si>
  <si>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</si>
  <si>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</si>
  <si>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</si>
  <si>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</si>
  <si>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</si>
  <si>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</si>
  <si>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</si>
  <si>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</si>
  <si>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</si>
  <si>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</si>
  <si>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</si>
  <si>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</si>
  <si>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</si>
  <si>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</si>
  <si>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</si>
  <si>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</si>
  <si>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</si>
  <si>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</si>
  <si>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</si>
  <si>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</si>
  <si>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</si>
  <si>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</si>
  <si>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</si>
  <si>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</si>
  <si>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</si>
  <si>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</si>
  <si>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</si>
  <si>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</si>
  <si>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</si>
  <si>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</si>
  <si>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</si>
  <si>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</si>
  <si>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</si>
  <si>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</si>
  <si>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</si>
  <si>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</si>
  <si>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</si>
  <si>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</si>
  <si>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</si>
  <si>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</si>
  <si>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</si>
  <si>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</si>
  <si>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</si>
  <si>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</si>
  <si>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</si>
  <si>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</si>
  <si>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</si>
  <si>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</si>
  <si>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</si>
  <si>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</si>
  <si>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</si>
  <si>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</si>
  <si>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</si>
  <si>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</si>
  <si>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</si>
  <si>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</si>
  <si>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</si>
  <si>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</si>
  <si>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</si>
  <si>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</si>
  <si>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</si>
  <si>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</si>
  <si>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</si>
  <si>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</si>
  <si>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</si>
  <si>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</si>
  <si>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</si>
  <si>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</si>
  <si>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</si>
  <si>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</si>
  <si>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</si>
  <si>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</si>
  <si>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</si>
  <si>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</si>
  <si>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</si>
  <si>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</si>
  <si>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</si>
  <si>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</si>
  <si>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</si>
  <si>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</si>
  <si>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</si>
  <si>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</si>
  <si>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</si>
  <si>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</si>
  <si>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</si>
  <si>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</si>
  <si>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</si>
  <si>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</si>
  <si>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</si>
  <si>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</si>
  <si>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</si>
  <si>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</si>
  <si>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</si>
  <si>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</si>
  <si>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</si>
  <si>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</si>
  <si>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</si>
  <si>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</si>
  <si>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</si>
  <si>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</si>
  <si>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</si>
  <si>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</si>
  <si>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</si>
  <si>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</si>
  <si>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</si>
  <si>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</si>
  <si>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</si>
  <si>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</si>
  <si>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</si>
  <si>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</si>
  <si>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</si>
  <si>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</si>
  <si>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</si>
  <si>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</si>
  <si>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</si>
  <si>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</si>
  <si>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</si>
  <si>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</si>
  <si>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</si>
  <si>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</si>
  <si>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</si>
  <si>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</si>
  <si>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</si>
  <si>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</si>
  <si>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</si>
  <si>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</si>
  <si>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</si>
  <si>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</si>
  <si>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</si>
  <si>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</si>
  <si>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</si>
  <si>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</si>
  <si>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</si>
  <si>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</si>
  <si>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</si>
  <si>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</si>
  <si>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</si>
  <si>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</si>
  <si>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</si>
  <si>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</si>
  <si>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</si>
  <si>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</si>
  <si>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</si>
  <si>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</si>
  <si>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</si>
  <si>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</si>
  <si>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</si>
  <si>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</si>
  <si>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</si>
  <si>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</si>
  <si>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</si>
  <si>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</si>
  <si>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</si>
  <si>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</si>
  <si>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</si>
  <si>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</si>
  <si>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</si>
  <si>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</si>
  <si>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</si>
  <si>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</si>
  <si>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</si>
  <si>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</si>
  <si>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</si>
  <si>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</si>
  <si>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</si>
  <si>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</si>
  <si>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</si>
  <si>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</si>
  <si>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</si>
  <si>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</si>
  <si>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</si>
  <si>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</si>
  <si>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</si>
  <si>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</si>
  <si>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</si>
  <si>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</si>
  <si>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</si>
  <si>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</si>
  <si>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</si>
  <si>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</si>
  <si>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</si>
  <si>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</si>
  <si>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</si>
  <si>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</si>
  <si>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</si>
  <si>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</si>
  <si>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</si>
  <si>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</si>
  <si>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</si>
  <si>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</si>
  <si>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</si>
  <si>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</si>
  <si>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</si>
  <si>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</si>
  <si>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</si>
  <si>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</si>
  <si>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</si>
  <si>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</si>
  <si>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</si>
  <si>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</si>
  <si>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</si>
  <si>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</si>
  <si>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</si>
  <si>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</si>
  <si>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</si>
  <si>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</si>
  <si>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</si>
  <si>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</si>
  <si>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</si>
  <si>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</si>
  <si>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</si>
  <si>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</si>
  <si>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</si>
  <si>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</si>
  <si>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</si>
  <si>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</si>
  <si>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</si>
  <si>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</si>
  <si>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</si>
  <si>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</si>
  <si>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</si>
  <si>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</si>
  <si>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</si>
  <si>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</si>
  <si>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</si>
  <si>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</si>
  <si>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</si>
  <si>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</si>
  <si>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</si>
  <si>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</si>
  <si>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</si>
  <si>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</si>
  <si>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</si>
  <si>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</si>
  <si>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</si>
  <si>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</si>
  <si>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</si>
  <si>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</si>
  <si>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</si>
  <si>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</si>
  <si>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</si>
  <si>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</si>
  <si>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</si>
  <si>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</si>
  <si>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</si>
  <si>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</si>
  <si>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</si>
  <si>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</si>
  <si>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</si>
  <si>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</si>
  <si>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</si>
  <si>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</si>
  <si>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</si>
  <si>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</si>
  <si>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</si>
  <si>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</si>
  <si>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</si>
  <si>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</si>
  <si>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</si>
  <si>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</si>
  <si>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</si>
  <si>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</si>
  <si>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</si>
  <si>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</si>
  <si>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</si>
  <si>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</si>
  <si>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</si>
  <si>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</si>
  <si>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</si>
  <si>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</si>
  <si>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</si>
  <si>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</si>
  <si>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</si>
  <si>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</si>
  <si>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</si>
  <si>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</si>
  <si>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</si>
  <si>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</si>
  <si>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</si>
  <si>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</si>
  <si>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</si>
  <si>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</si>
  <si>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</si>
  <si>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</si>
  <si>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</si>
  <si>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</si>
  <si>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</si>
  <si>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</si>
  <si>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</si>
  <si>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</si>
  <si>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</si>
  <si>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</si>
  <si>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</si>
  <si>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</si>
  <si>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</si>
  <si>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</si>
  <si>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</si>
  <si>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</si>
  <si>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</si>
  <si>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</si>
  <si>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</si>
  <si>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</si>
  <si>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</si>
  <si>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</si>
  <si>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</si>
  <si>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</si>
  <si>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</si>
  <si>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</si>
  <si>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</si>
  <si>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</si>
  <si>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</si>
  <si>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</si>
  <si>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</si>
  <si>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</si>
  <si>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</si>
  <si>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</si>
  <si>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</si>
  <si>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</si>
  <si>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</si>
  <si>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</si>
  <si>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</si>
  <si>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</si>
  <si>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</si>
  <si>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</si>
  <si>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</si>
  <si>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</si>
  <si>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</si>
  <si>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</si>
  <si>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</si>
  <si>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</si>
  <si>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</si>
  <si>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</si>
  <si>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</si>
  <si>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</si>
  <si>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</si>
  <si>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</si>
  <si>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</si>
  <si>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</si>
  <si>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</si>
  <si>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</si>
  <si>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</si>
  <si>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</si>
  <si>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</si>
  <si>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</si>
  <si>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</si>
  <si>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</si>
  <si>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</si>
  <si>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</si>
  <si>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</si>
  <si>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</si>
  <si>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</si>
  <si>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</si>
  <si>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</si>
  <si>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</si>
  <si>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</si>
  <si>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</si>
  <si>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</si>
  <si>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</si>
  <si>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</si>
  <si>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</si>
  <si>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</si>
  <si>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</si>
  <si>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</si>
  <si>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</si>
  <si>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</si>
  <si>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</si>
  <si>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</si>
  <si>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</si>
  <si>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</si>
  <si>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</si>
  <si>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</si>
  <si>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</si>
  <si>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</si>
  <si>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</si>
  <si>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</si>
  <si>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</si>
  <si>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</si>
  <si>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</si>
  <si>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</si>
  <si>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</si>
  <si>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</si>
  <si>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</si>
  <si>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</si>
  <si>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</si>
  <si>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</si>
  <si>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</si>
  <si>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</si>
  <si>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</si>
  <si>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</si>
  <si>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</si>
  <si>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</si>
  <si>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</si>
  <si>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</si>
  <si>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</si>
  <si>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</si>
  <si>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</si>
  <si>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</si>
  <si>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</si>
  <si>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</si>
  <si>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</si>
  <si>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</si>
  <si>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</si>
  <si>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</si>
  <si>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</si>
  <si>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</si>
  <si>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</si>
  <si>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</si>
  <si>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</si>
  <si>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</si>
  <si>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</si>
  <si>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</si>
  <si>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</si>
  <si>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</si>
  <si>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</si>
  <si>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</si>
  <si>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</si>
  <si>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</si>
  <si>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</si>
  <si>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</si>
  <si>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</si>
  <si>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</si>
  <si>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</si>
  <si>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</si>
  <si>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</si>
  <si>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</si>
  <si>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</si>
  <si>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</si>
  <si>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</si>
  <si>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</si>
  <si>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</si>
  <si>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</si>
  <si>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</si>
  <si>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</si>
  <si>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</si>
  <si>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</si>
  <si>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</si>
  <si>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</si>
  <si>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</si>
  <si>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</si>
  <si>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</si>
  <si>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</si>
  <si>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</si>
  <si>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</si>
  <si>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</si>
  <si>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</si>
  <si>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</si>
  <si>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</si>
  <si>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</si>
  <si>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</si>
  <si>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</si>
  <si>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</si>
  <si>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</si>
  <si>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</si>
  <si>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</si>
  <si>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</si>
  <si>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</si>
  <si>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</si>
  <si>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</si>
  <si>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</si>
  <si>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</si>
  <si>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</si>
  <si>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</si>
  <si>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</si>
  <si>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</si>
  <si>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</si>
  <si>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</si>
  <si>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</si>
  <si>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</si>
  <si>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</si>
  <si>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</si>
  <si>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</si>
  <si>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</si>
  <si>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</si>
  <si>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</si>
  <si>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</si>
  <si>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</si>
  <si>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</si>
  <si>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</si>
  <si>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</si>
  <si>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</si>
  <si>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</si>
  <si>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</si>
  <si>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</si>
  <si>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</si>
  <si>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</si>
  <si>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</si>
  <si>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</si>
  <si>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</si>
  <si>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</si>
  <si>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</si>
  <si>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</si>
  <si>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</si>
  <si>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</si>
  <si>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</si>
  <si>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</si>
  <si>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</si>
  <si>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</si>
  <si>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</si>
  <si>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</si>
  <si>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</si>
  <si>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</si>
  <si>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</si>
  <si>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</si>
  <si>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</si>
  <si>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</si>
  <si>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</si>
  <si>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</si>
  <si>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</si>
  <si>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</si>
  <si>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</si>
  <si>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</si>
  <si>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</si>
  <si>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</si>
  <si>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</si>
  <si>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</si>
  <si>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</si>
  <si>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</si>
  <si>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</si>
  <si>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</si>
  <si>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</si>
  <si>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</si>
  <si>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</si>
  <si>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</si>
  <si>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</si>
  <si>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</si>
  <si>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</si>
  <si>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</si>
  <si>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</si>
  <si>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</si>
  <si>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</si>
  <si>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</si>
  <si>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</si>
  <si>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</si>
  <si>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</si>
  <si>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</si>
  <si>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</si>
  <si>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</si>
  <si>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</si>
  <si>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</si>
  <si>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</si>
  <si>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</si>
  <si>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</si>
  <si>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</si>
  <si>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</si>
  <si>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</si>
  <si>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</si>
  <si>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</si>
  <si>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</si>
  <si>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</si>
  <si>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</si>
  <si>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</si>
  <si>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</si>
  <si>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</si>
  <si>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</si>
  <si>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</si>
  <si>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</si>
  <si>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</si>
  <si>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</si>
  <si>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</si>
  <si>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</si>
  <si>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</si>
  <si>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</si>
  <si>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</si>
  <si>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</si>
  <si>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</si>
  <si>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</si>
  <si>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</si>
  <si>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</si>
  <si>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</si>
  <si>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</si>
  <si>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</si>
  <si>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</si>
  <si>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</si>
  <si>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</si>
  <si>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</si>
  <si>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</si>
  <si>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</si>
  <si>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</si>
  <si>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</si>
  <si>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</si>
  <si>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</si>
  <si>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</si>
  <si>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</si>
  <si>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</si>
  <si>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</si>
  <si>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</si>
  <si>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</si>
  <si>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</si>
  <si>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</si>
  <si>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</si>
  <si>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</si>
  <si>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</si>
  <si>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</si>
  <si>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</si>
  <si>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</si>
  <si>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</si>
  <si>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</si>
  <si>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</si>
  <si>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</si>
  <si>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</si>
  <si>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</si>
  <si>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</si>
  <si>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</si>
  <si>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</si>
  <si>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</si>
  <si>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</si>
  <si>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</si>
  <si>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</si>
  <si>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</si>
  <si>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</si>
  <si>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</si>
  <si>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</si>
  <si>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</si>
  <si>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</si>
  <si>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</si>
  <si>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</si>
  <si>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</si>
  <si>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</si>
  <si>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</si>
  <si>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</si>
  <si>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</si>
  <si>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</si>
  <si>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</si>
  <si>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</si>
  <si>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</si>
  <si>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</si>
  <si>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</si>
  <si>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</si>
  <si>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</si>
  <si>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</si>
  <si>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</si>
  <si>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</si>
  <si>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</si>
  <si>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</si>
  <si>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</si>
  <si>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</si>
  <si>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</si>
  <si>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</si>
  <si>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</si>
  <si>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</si>
  <si>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</si>
  <si>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</si>
  <si>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</si>
  <si>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</si>
  <si>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</si>
  <si>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</si>
  <si>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</si>
  <si>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</si>
  <si>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</si>
  <si>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</si>
  <si>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</si>
  <si>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</si>
  <si>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</si>
  <si>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</si>
  <si>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</si>
  <si>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</si>
  <si>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</si>
  <si>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</si>
  <si>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</si>
  <si>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</si>
  <si>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</si>
  <si>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</si>
  <si>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</si>
  <si>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</si>
  <si>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</si>
  <si>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</si>
  <si>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</si>
  <si>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</si>
  <si>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</si>
  <si>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</si>
  <si>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</si>
  <si>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</si>
  <si>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</si>
  <si>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</si>
  <si>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</si>
  <si>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</si>
  <si>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</si>
  <si>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</si>
  <si>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</si>
  <si>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</si>
  <si>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</si>
  <si>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</si>
  <si>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</si>
  <si>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</si>
  <si>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</si>
  <si>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</si>
  <si>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</si>
  <si>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</si>
  <si>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</si>
  <si>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</si>
  <si>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</si>
  <si>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</si>
  <si>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</si>
  <si>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</si>
  <si>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</si>
  <si>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</si>
  <si>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</si>
  <si>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</si>
  <si>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</si>
  <si>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</si>
  <si>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</si>
  <si>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</si>
  <si>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</si>
  <si>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</si>
  <si>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</si>
  <si>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</si>
  <si>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</si>
  <si>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</si>
  <si>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</si>
  <si>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</si>
  <si>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</si>
  <si>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</si>
  <si>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</si>
  <si>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</si>
  <si>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</si>
  <si>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</si>
  <si>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</si>
  <si>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</si>
  <si>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</si>
  <si>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</si>
  <si>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</si>
  <si>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</si>
  <si>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</si>
  <si>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</si>
  <si>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</si>
  <si>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</si>
  <si>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</si>
  <si>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</si>
  <si>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</si>
  <si>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</si>
  <si>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</si>
  <si>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</si>
  <si>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</si>
  <si>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</si>
  <si>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</si>
  <si>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</si>
  <si>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</si>
  <si>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</si>
  <si>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</si>
  <si>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</si>
  <si>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</si>
  <si>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</si>
  <si>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</si>
  <si>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</si>
  <si>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</si>
  <si>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</si>
  <si>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</si>
  <si>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</si>
  <si>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</si>
  <si>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</si>
  <si>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</si>
  <si>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</si>
  <si>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</si>
  <si>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</si>
  <si>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</si>
  <si>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</si>
  <si>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</si>
  <si>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</si>
  <si>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</si>
  <si>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</si>
  <si>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</si>
  <si>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</si>
  <si>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</si>
  <si>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</si>
  <si>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</si>
  <si>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</si>
  <si>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</si>
  <si>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</si>
  <si>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</si>
  <si>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</si>
  <si>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</si>
  <si>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</si>
  <si>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</si>
  <si>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</si>
  <si>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</si>
  <si>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</si>
  <si>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</si>
  <si>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</si>
  <si>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</si>
  <si>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</si>
  <si>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</si>
  <si>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</si>
  <si>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</si>
  <si>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</si>
  <si>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</si>
  <si>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</si>
  <si>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</si>
  <si>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</si>
  <si>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</si>
  <si>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</si>
  <si>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</si>
  <si>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</si>
  <si>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</si>
  <si>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</si>
  <si>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</si>
  <si>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</si>
  <si>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</si>
  <si>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</si>
  <si>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</si>
  <si>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</si>
  <si>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</si>
  <si>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</si>
  <si>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</si>
  <si>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</si>
  <si>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</si>
  <si>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</si>
  <si>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</si>
  <si>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</si>
  <si>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</si>
  <si>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</si>
  <si>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</si>
  <si>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</si>
  <si>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</si>
  <si>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</si>
  <si>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</si>
  <si>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</si>
  <si>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</si>
  <si>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</si>
  <si>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</si>
  <si>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</si>
  <si>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</si>
  <si>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</si>
  <si>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</si>
  <si>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</si>
  <si>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</si>
  <si>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</si>
  <si>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</si>
  <si>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</si>
  <si>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</si>
  <si>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</si>
  <si>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</si>
  <si>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</si>
  <si>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</si>
  <si>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</si>
  <si>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</si>
  <si>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</si>
  <si>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</si>
  <si>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</si>
  <si>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</si>
  <si>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</si>
  <si>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</si>
  <si>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</si>
  <si>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</si>
  <si>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</si>
  <si>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</si>
  <si>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</si>
  <si>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</si>
  <si>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</si>
  <si>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</si>
  <si>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</si>
  <si>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</si>
  <si>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</si>
  <si>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</si>
  <si>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</si>
  <si>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</si>
  <si>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</si>
  <si>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</si>
  <si>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</si>
  <si>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</si>
  <si>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</si>
  <si>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</si>
  <si>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</si>
  <si>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</si>
  <si>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</si>
  <si>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</si>
  <si>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</si>
  <si>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</si>
  <si>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</si>
  <si>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</si>
  <si>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</si>
  <si>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</si>
  <si>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</si>
  <si>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</si>
  <si>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</si>
  <si>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</si>
  <si>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</si>
  <si>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</si>
  <si>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</si>
  <si>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</si>
  <si>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</si>
  <si>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</si>
  <si>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</si>
  <si>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</si>
  <si>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</si>
  <si>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</si>
  <si>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</si>
  <si>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</si>
  <si>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</si>
  <si>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</si>
  <si>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</si>
  <si>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</si>
  <si>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</si>
  <si>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</si>
  <si>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</si>
  <si>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</si>
  <si>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</si>
  <si>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</si>
  <si>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</si>
  <si>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</si>
  <si>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</si>
  <si>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</si>
  <si>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</si>
  <si>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</si>
  <si>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</si>
  <si>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</si>
  <si>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</si>
  <si>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</si>
  <si>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</si>
  <si>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</si>
  <si>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</si>
  <si>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</si>
  <si>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</si>
  <si>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</si>
  <si>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</si>
  <si>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</si>
  <si>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</si>
  <si>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</si>
  <si>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</si>
  <si>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</si>
  <si>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</si>
  <si>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</si>
  <si>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</si>
  <si>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</si>
  <si>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</si>
  <si>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</si>
  <si>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</si>
  <si>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</si>
  <si>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</si>
  <si>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</si>
  <si>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</si>
  <si>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</si>
  <si>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</si>
  <si>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</si>
  <si>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</si>
  <si>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</si>
  <si>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</si>
  <si>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</si>
  <si>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</si>
  <si>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</si>
  <si>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</si>
  <si>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</si>
  <si>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</si>
  <si>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</si>
  <si>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</si>
  <si>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</si>
  <si>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</si>
  <si>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</si>
  <si>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</si>
  <si>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</si>
  <si>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</si>
  <si>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</si>
  <si>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</si>
  <si>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</si>
  <si>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</si>
  <si>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</si>
  <si>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</si>
  <si>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</si>
  <si>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</si>
  <si>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</si>
  <si>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</si>
  <si>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</si>
  <si>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</si>
  <si>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</si>
  <si>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</si>
  <si>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</si>
  <si>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</si>
  <si>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</si>
  <si>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</si>
  <si>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</si>
  <si>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</si>
  <si>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</si>
  <si>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</si>
  <si>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</si>
  <si>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</si>
  <si>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</si>
  <si>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</si>
  <si>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</si>
  <si>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</si>
  <si>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</si>
  <si>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</si>
  <si>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</si>
  <si>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</si>
  <si>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</si>
  <si>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</si>
  <si>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</si>
  <si>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</si>
  <si>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</si>
  <si>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</si>
  <si>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</si>
  <si>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</si>
  <si>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</si>
  <si>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</si>
  <si>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</si>
  <si>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</si>
  <si>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</si>
  <si>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</si>
  <si>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</si>
  <si>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</si>
  <si>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</si>
  <si>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</si>
  <si>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</si>
  <si>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</si>
  <si>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</si>
  <si>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</si>
  <si>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</si>
  <si>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</si>
  <si>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</si>
  <si>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</si>
  <si>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</si>
  <si>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</si>
  <si>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</si>
  <si>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</si>
  <si>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</si>
  <si>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</si>
  <si>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</si>
  <si>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</si>
  <si>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</si>
  <si>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</si>
  <si>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</si>
  <si>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</si>
  <si>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</si>
  <si>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</si>
  <si>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</si>
  <si>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</si>
  <si>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</si>
  <si>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</si>
  <si>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</si>
  <si>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</si>
  <si>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</si>
  <si>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</si>
  <si>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</si>
  <si>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</si>
  <si>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</si>
  <si>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</si>
  <si>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</si>
  <si>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</si>
  <si>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</si>
  <si>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</si>
  <si>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</si>
  <si>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</si>
  <si>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</si>
  <si>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</si>
  <si>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</si>
  <si>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</si>
  <si>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</si>
  <si>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</si>
  <si>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</si>
  <si>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</si>
  <si>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</si>
  <si>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</si>
  <si>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</si>
  <si>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</si>
  <si>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</si>
  <si>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</si>
  <si>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</si>
  <si>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</si>
  <si>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</si>
  <si>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</si>
  <si>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</si>
  <si>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</si>
  <si>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</si>
  <si>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</si>
  <si>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</si>
  <si>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</si>
  <si>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</si>
  <si>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</si>
  <si>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</si>
  <si>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</si>
  <si>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</si>
  <si>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</si>
  <si>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</si>
  <si>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</si>
  <si>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</si>
  <si>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</si>
  <si>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</si>
  <si>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</si>
  <si>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</si>
  <si>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</si>
  <si>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</si>
  <si>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</si>
  <si>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</si>
  <si>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</si>
  <si>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</si>
  <si>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</si>
  <si>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</si>
  <si>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</si>
  <si>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</si>
  <si>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</si>
  <si>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</si>
  <si>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</si>
  <si>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</si>
  <si>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</si>
  <si>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</si>
  <si>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</si>
  <si>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</si>
  <si>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</si>
  <si>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</si>
  <si>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</si>
  <si>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</si>
  <si>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</si>
  <si>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</si>
  <si>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</si>
  <si>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</si>
  <si>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</si>
  <si>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</si>
  <si>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</si>
  <si>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</si>
  <si>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</si>
  <si>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</si>
  <si>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</si>
  <si>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</si>
  <si>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</si>
  <si>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</si>
  <si>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</si>
  <si>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</si>
  <si>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</si>
  <si>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</si>
  <si>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</si>
  <si>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</si>
  <si>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</si>
  <si>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</si>
  <si>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</si>
  <si>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</si>
  <si>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</si>
  <si>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</si>
  <si>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</si>
  <si>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</si>
  <si>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</si>
  <si>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</si>
  <si>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</si>
  <si>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</si>
  <si>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</si>
  <si>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</si>
  <si>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</si>
  <si>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</si>
  <si>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</si>
  <si>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</si>
  <si>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</si>
  <si>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</si>
  <si>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</si>
  <si>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</si>
  <si>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</si>
  <si>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</si>
  <si>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</si>
  <si>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</si>
  <si>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</si>
  <si>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</si>
  <si>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</si>
  <si>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</si>
  <si>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</si>
  <si>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</si>
  <si>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</si>
  <si>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</si>
  <si>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</si>
  <si>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</si>
  <si>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</si>
  <si>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</si>
  <si>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</si>
  <si>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</si>
  <si>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</si>
  <si>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</si>
  <si>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</si>
  <si>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</si>
  <si>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</si>
  <si>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</si>
  <si>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</si>
  <si>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</si>
  <si>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</si>
  <si>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</si>
  <si>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</si>
  <si>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</si>
  <si>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</si>
  <si>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</si>
  <si>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</si>
  <si>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</si>
  <si>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</si>
  <si>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</si>
  <si>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</si>
  <si>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</si>
  <si>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</si>
  <si>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</si>
  <si>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</si>
  <si>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</si>
  <si>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</si>
  <si>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</si>
  <si>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</si>
  <si>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</si>
  <si>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</si>
  <si>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</si>
  <si>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</si>
  <si>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</si>
  <si>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</si>
  <si>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</si>
  <si>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</si>
  <si>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</si>
  <si>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</si>
  <si>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</si>
  <si>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</si>
  <si>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</si>
  <si>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</si>
  <si>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</si>
  <si>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</si>
  <si>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</si>
  <si>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</si>
  <si>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</si>
  <si>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</si>
  <si>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</si>
  <si>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</si>
  <si>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</si>
  <si>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</si>
  <si>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</si>
  <si>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</si>
  <si>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</si>
  <si>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</si>
  <si>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</si>
  <si>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</si>
  <si>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</si>
  <si>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</si>
  <si>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</si>
  <si>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</si>
  <si>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</si>
  <si>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</si>
  <si>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</si>
  <si>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</si>
  <si>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</si>
  <si>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</si>
  <si>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</si>
  <si>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</si>
  <si>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</si>
  <si>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</si>
  <si>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</si>
  <si>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</si>
  <si>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</si>
  <si>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</si>
  <si>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</si>
  <si>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</si>
  <si>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</si>
  <si>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</si>
  <si>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</si>
  <si>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</si>
  <si>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</si>
  <si>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</si>
  <si>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</si>
  <si>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</si>
  <si>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</si>
  <si>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</si>
  <si>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</si>
  <si>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</si>
  <si>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</si>
  <si>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</si>
  <si>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</si>
  <si>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</si>
  <si>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</si>
  <si>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</si>
  <si>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</si>
  <si>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</si>
  <si>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</si>
  <si>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</si>
  <si>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</si>
  <si>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</si>
  <si>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</si>
  <si>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</si>
  <si>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</si>
  <si>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</si>
  <si>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</si>
  <si>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</si>
  <si>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</si>
  <si>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</si>
  <si>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</si>
  <si>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</si>
  <si>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</si>
  <si>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</si>
  <si>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</si>
  <si>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</si>
  <si>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</si>
  <si>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</si>
  <si>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</si>
  <si>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</si>
  <si>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</si>
  <si>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</si>
  <si>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</si>
  <si>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</si>
  <si>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</si>
  <si>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</si>
  <si>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</si>
  <si>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</si>
  <si>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</si>
  <si>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</si>
  <si>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</si>
  <si>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</si>
  <si>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</si>
  <si>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</si>
  <si>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</si>
  <si>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</si>
  <si>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</si>
  <si>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</si>
  <si>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</si>
  <si>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</si>
  <si>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</si>
  <si>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</si>
  <si>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</si>
  <si>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</si>
  <si>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</si>
  <si>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</si>
  <si>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</si>
  <si>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</si>
  <si>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</si>
  <si>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</si>
  <si>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</si>
  <si>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</si>
  <si>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</si>
  <si>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</si>
  <si>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</si>
  <si>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</si>
  <si>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</si>
  <si>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</si>
  <si>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</si>
  <si>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</si>
  <si>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</si>
  <si>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</si>
  <si>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</si>
  <si>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</si>
  <si>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</si>
  <si>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</si>
  <si>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</si>
  <si>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</si>
  <si>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</si>
  <si>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</si>
  <si>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</si>
  <si>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</si>
  <si>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</si>
  <si>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</si>
  <si>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</si>
  <si>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</si>
  <si>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</si>
  <si>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</si>
  <si>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</si>
  <si>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</si>
  <si>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</si>
  <si>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</si>
  <si>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</si>
  <si>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</si>
  <si>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</si>
  <si>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</si>
  <si>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</si>
  <si>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</si>
  <si>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</si>
  <si>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</si>
  <si>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</si>
  <si>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</si>
  <si>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</si>
  <si>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</si>
  <si>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</si>
  <si>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</si>
  <si>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</si>
  <si>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</si>
  <si>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</si>
  <si>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</si>
  <si>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</si>
  <si>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</si>
  <si>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</si>
  <si>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</si>
  <si>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</si>
  <si>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</si>
  <si>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</si>
  <si>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</si>
  <si>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</si>
  <si>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</si>
  <si>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</si>
  <si>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</si>
  <si>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</si>
  <si>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</si>
  <si>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</si>
  <si>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</si>
  <si>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</si>
  <si>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</si>
  <si>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</si>
  <si>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</si>
  <si>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</si>
  <si>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</si>
  <si>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</si>
  <si>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</si>
  <si>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</si>
  <si>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</si>
  <si>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</si>
  <si>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</si>
  <si>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</si>
  <si>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</si>
  <si>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</si>
  <si>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</si>
  <si>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</si>
  <si>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</si>
  <si>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</si>
  <si>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</si>
  <si>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</si>
  <si>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</si>
  <si>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</si>
  <si>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</si>
  <si>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</si>
  <si>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</si>
  <si>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</si>
  <si>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</si>
  <si>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</si>
  <si>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</si>
  <si>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</si>
  <si>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</si>
  <si>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</si>
  <si>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</si>
  <si>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</si>
  <si>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</si>
  <si>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</si>
  <si>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</si>
  <si>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</si>
  <si>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</si>
  <si>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</si>
  <si>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</si>
  <si>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</si>
  <si>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</si>
  <si>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</si>
  <si>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</si>
  <si>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</si>
  <si>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</si>
  <si>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</si>
  <si>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</si>
  <si>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</si>
  <si>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</si>
  <si>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</si>
  <si>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</si>
  <si>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</si>
  <si>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</si>
  <si>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</si>
  <si>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</si>
  <si>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</si>
  <si>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</si>
  <si>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</si>
  <si>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</si>
  <si>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</si>
  <si>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</si>
  <si>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</si>
  <si>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</si>
  <si>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</si>
  <si>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</si>
  <si>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</si>
  <si>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</si>
  <si>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</si>
  <si>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</si>
  <si>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</si>
  <si>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</si>
  <si>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</si>
  <si>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</si>
  <si>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</si>
  <si>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</si>
  <si>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</si>
  <si>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</si>
  <si>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</si>
  <si>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</si>
  <si>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</si>
  <si>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</si>
  <si>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</si>
  <si>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</si>
  <si>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</si>
  <si>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</si>
  <si>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</si>
  <si>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</si>
  <si>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</si>
  <si>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</si>
  <si>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</si>
  <si>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</si>
  <si>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</si>
  <si>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</si>
  <si>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</si>
  <si>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</si>
  <si>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</si>
  <si>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</si>
  <si>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</si>
  <si>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</si>
  <si>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</si>
  <si>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</si>
  <si>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</si>
  <si>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</si>
  <si>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</si>
  <si>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</si>
  <si>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</si>
  <si>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</si>
  <si>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</si>
  <si>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</si>
  <si>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</si>
  <si>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</si>
  <si>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</si>
  <si>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</si>
  <si>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</si>
  <si>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</si>
  <si>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</si>
  <si>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</si>
  <si>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</si>
  <si>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</si>
  <si>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</si>
  <si>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</si>
  <si>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</si>
  <si>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</si>
  <si>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</si>
  <si>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</si>
  <si>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</si>
  <si>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</si>
  <si>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</si>
  <si>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</si>
  <si>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</si>
  <si>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</si>
  <si>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</si>
  <si>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</si>
  <si>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</si>
  <si>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</si>
  <si>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</si>
  <si>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</si>
  <si>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</si>
  <si>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</si>
  <si>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</si>
  <si>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</si>
  <si>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</si>
  <si>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</si>
  <si>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</si>
  <si>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</si>
  <si>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</si>
  <si>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</si>
  <si>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</si>
  <si>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</si>
  <si>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</si>
  <si>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</si>
  <si>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</si>
  <si>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</si>
  <si>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</si>
  <si>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</si>
  <si>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</si>
  <si>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</si>
  <si>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</si>
  <si>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</si>
  <si>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</si>
  <si>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</si>
  <si>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</si>
  <si>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</si>
  <si>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</si>
  <si>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</si>
  <si>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</si>
  <si>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</si>
  <si>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</si>
  <si>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</si>
  <si>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</si>
  <si>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</si>
  <si>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</si>
  <si>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</si>
  <si>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</si>
  <si>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</si>
  <si>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</si>
  <si>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</si>
  <si>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</si>
  <si>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</si>
  <si>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</si>
  <si>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</si>
  <si>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</si>
  <si>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</si>
  <si>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</si>
  <si>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</si>
  <si>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</si>
  <si>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</si>
  <si>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</si>
  <si>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</si>
  <si>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</si>
  <si>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</si>
  <si>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</si>
  <si>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</si>
  <si>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</si>
  <si>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</si>
  <si>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</si>
  <si>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</si>
  <si>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</si>
  <si>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</si>
  <si>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</si>
  <si>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</si>
  <si>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</si>
  <si>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</si>
  <si>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</si>
  <si>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</si>
  <si>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</si>
  <si>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</si>
  <si>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</si>
  <si>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</si>
  <si>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</si>
  <si>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</si>
  <si>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</si>
  <si>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</si>
  <si>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</si>
  <si>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</si>
  <si>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</si>
  <si>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</si>
  <si>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</si>
  <si>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</si>
  <si>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</si>
  <si>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</si>
  <si>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</si>
  <si>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</si>
  <si>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</si>
  <si>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</si>
  <si>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</si>
  <si>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</si>
  <si>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</si>
  <si>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</si>
  <si>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</si>
  <si>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</si>
  <si>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</si>
  <si>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</si>
  <si>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</si>
  <si>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</si>
  <si>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</si>
  <si>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</si>
  <si>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</si>
  <si>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</si>
  <si>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</si>
  <si>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</si>
  <si>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</si>
  <si>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</si>
  <si>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</si>
  <si>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</si>
  <si>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</si>
  <si>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</si>
  <si>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</si>
  <si>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</si>
  <si>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</si>
  <si>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</si>
  <si>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</si>
  <si>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</si>
  <si>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</si>
  <si>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</si>
  <si>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</si>
  <si>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</si>
  <si>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</si>
  <si>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</si>
  <si>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</si>
  <si>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</si>
  <si>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</si>
  <si>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</si>
  <si>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</si>
  <si>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</si>
  <si>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</si>
  <si>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</si>
  <si>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</si>
  <si>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</si>
  <si>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</si>
  <si>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</si>
  <si>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</si>
  <si>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</si>
  <si>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</si>
  <si>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</si>
  <si>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</si>
  <si>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</si>
  <si>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</si>
  <si>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</si>
  <si>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</si>
  <si>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</si>
  <si>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</si>
  <si>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</si>
  <si>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</si>
  <si>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</si>
  <si>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</si>
  <si>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</si>
  <si>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</si>
  <si>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</si>
  <si>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</si>
  <si>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</si>
  <si>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</si>
  <si>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</si>
  <si>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</si>
  <si>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</si>
  <si>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</si>
  <si>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</si>
  <si>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</si>
  <si>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</si>
  <si>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</si>
  <si>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</si>
  <si>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</si>
  <si>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</si>
  <si>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</si>
  <si>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</si>
  <si>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</si>
  <si>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</si>
  <si>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</si>
  <si>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</si>
  <si>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</si>
  <si>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</si>
  <si>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</si>
  <si>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</si>
  <si>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</si>
  <si>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</si>
  <si>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</si>
  <si>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</si>
  <si>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</si>
  <si>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</si>
  <si>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</si>
  <si>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</si>
  <si>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</si>
  <si>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</si>
  <si>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</si>
  <si>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</si>
  <si>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</si>
  <si>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</si>
  <si>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</si>
  <si>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</si>
  <si>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</si>
  <si>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</si>
  <si>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</si>
  <si>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</si>
  <si>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</si>
  <si>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</si>
  <si>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</si>
  <si>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</si>
  <si>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</si>
  <si>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</si>
  <si>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</si>
  <si>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</si>
  <si>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</si>
  <si>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</si>
  <si>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</si>
  <si>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</si>
  <si>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</si>
  <si>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</si>
  <si>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</si>
  <si>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</si>
  <si>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</si>
  <si>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</si>
  <si>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</si>
  <si>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</si>
  <si>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</si>
  <si>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</si>
  <si>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</si>
  <si>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</si>
  <si>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</si>
  <si>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</si>
  <si>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</si>
  <si>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</si>
  <si>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</si>
  <si>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</si>
  <si>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</si>
  <si>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</si>
  <si>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</si>
  <si>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</si>
  <si>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</si>
  <si>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</si>
  <si>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</si>
  <si>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</si>
  <si>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</si>
  <si>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</si>
  <si>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</si>
  <si>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</si>
  <si>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</si>
  <si>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</si>
  <si>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</si>
  <si>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</si>
  <si>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</si>
  <si>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</si>
  <si>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</si>
  <si>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</si>
  <si>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</si>
  <si>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</si>
  <si>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</si>
  <si>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</si>
  <si>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</si>
  <si>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</si>
  <si>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</si>
  <si>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</si>
  <si>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</si>
  <si>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</si>
  <si>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</si>
  <si>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</si>
  <si>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</si>
  <si>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</si>
  <si>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</si>
  <si>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</si>
  <si>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</si>
  <si>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</si>
  <si>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</si>
  <si>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</si>
  <si>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</si>
  <si>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</si>
  <si>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</si>
  <si>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</si>
  <si>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</si>
  <si>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</si>
  <si>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</si>
  <si>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</si>
  <si>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</si>
  <si>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</si>
  <si>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</si>
  <si>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</si>
  <si>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</si>
  <si>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</si>
  <si>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</si>
  <si>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</si>
  <si>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</si>
  <si>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</si>
  <si>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</si>
  <si>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</si>
  <si>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</si>
  <si>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</si>
  <si>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</si>
  <si>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</si>
  <si>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</si>
  <si>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</si>
  <si>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</si>
  <si>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</si>
  <si>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</si>
  <si>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</si>
  <si>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</si>
  <si>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</si>
  <si>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</si>
  <si>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</si>
  <si>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</si>
  <si>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</si>
  <si>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</si>
  <si>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</si>
  <si>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</si>
  <si>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</si>
  <si>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</si>
  <si>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</si>
  <si>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</si>
  <si>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</si>
  <si>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</si>
  <si>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</si>
  <si>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</si>
  <si>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</si>
  <si>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</si>
  <si>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</si>
  <si>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</si>
  <si>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</si>
  <si>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</si>
  <si>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</si>
  <si>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</si>
  <si>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</si>
  <si>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</si>
  <si>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</si>
  <si>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</si>
  <si>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</si>
  <si>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</si>
  <si>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</si>
  <si>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</si>
  <si>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</si>
  <si>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</si>
  <si>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</si>
  <si>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</si>
  <si>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</si>
  <si>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</si>
  <si>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</si>
  <si>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</si>
  <si>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</si>
  <si>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</si>
  <si>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</si>
  <si>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</si>
  <si>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</si>
  <si>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</si>
  <si>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</si>
  <si>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</si>
  <si>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</si>
  <si>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</si>
  <si>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</si>
  <si>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</si>
  <si>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</si>
  <si>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</si>
  <si>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</si>
  <si>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</si>
  <si>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</si>
  <si>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</si>
  <si>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</si>
  <si>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</si>
  <si>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</si>
  <si>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</si>
  <si>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</si>
  <si>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</si>
  <si>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</si>
  <si>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</si>
  <si>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</si>
  <si>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</si>
  <si>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</si>
  <si>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</si>
  <si>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</si>
  <si>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</si>
  <si>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</si>
  <si>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</si>
  <si>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</si>
  <si>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</si>
  <si>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</si>
  <si>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</si>
  <si>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</si>
  <si>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</si>
  <si>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</si>
  <si>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</si>
  <si>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</si>
  <si>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</si>
  <si>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</si>
  <si>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</si>
  <si>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</si>
  <si>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</si>
  <si>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</si>
  <si>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</si>
  <si>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</si>
  <si>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</si>
  <si>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</si>
  <si>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</si>
  <si>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</si>
  <si>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</si>
  <si>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</si>
  <si>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</si>
  <si>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</si>
  <si>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</si>
  <si>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</si>
  <si>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</si>
  <si>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</si>
  <si>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</si>
  <si>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</si>
  <si>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</si>
  <si>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</si>
  <si>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</si>
  <si>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</si>
  <si>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</si>
  <si>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</si>
  <si>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</si>
  <si>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</si>
  <si>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</si>
  <si>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</si>
  <si>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</si>
  <si>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</si>
  <si>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</si>
  <si>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</si>
  <si>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</si>
  <si>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</si>
  <si>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</si>
  <si>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</si>
  <si>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</si>
  <si>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</si>
  <si>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</si>
  <si>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</si>
  <si>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</si>
  <si>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</si>
  <si>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</si>
  <si>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</si>
  <si>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</si>
  <si>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</si>
  <si>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</si>
  <si>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</si>
  <si>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</si>
  <si>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</si>
  <si>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</si>
  <si>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</si>
  <si>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</si>
  <si>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</si>
  <si>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</si>
  <si>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</si>
  <si>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</si>
  <si>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</si>
  <si>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</si>
  <si>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</si>
  <si>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</si>
  <si>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</si>
  <si>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</si>
  <si>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</si>
  <si>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</si>
  <si>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</si>
  <si>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</si>
  <si>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</si>
  <si>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</si>
  <si>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</si>
  <si>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</si>
  <si>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</si>
  <si>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</si>
  <si>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</si>
  <si>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</si>
  <si>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</si>
  <si>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</si>
  <si>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</si>
  <si>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</si>
  <si>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</si>
  <si>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</si>
  <si>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</si>
  <si>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</si>
  <si>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</si>
  <si>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</si>
  <si>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</si>
  <si>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</si>
  <si>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</si>
  <si>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</si>
  <si>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</si>
  <si>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</si>
  <si>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</si>
  <si>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</si>
  <si>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</si>
  <si>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</si>
  <si>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</si>
  <si>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</si>
  <si>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</si>
  <si>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</si>
  <si>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</si>
  <si>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</si>
  <si>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</si>
  <si>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</si>
  <si>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</si>
  <si>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</si>
  <si>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</si>
  <si>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</si>
  <si>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</si>
  <si>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</si>
  <si>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</si>
  <si>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</si>
  <si>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</si>
  <si>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</si>
  <si>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</si>
  <si>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</si>
  <si>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</si>
  <si>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</si>
  <si>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</si>
  <si>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</si>
  <si>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</si>
  <si>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</si>
  <si>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</si>
  <si>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</si>
  <si>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</si>
  <si>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</si>
  <si>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</si>
  <si>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</si>
  <si>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</si>
  <si>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</si>
  <si>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</si>
  <si>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</si>
  <si>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</si>
  <si>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</si>
  <si>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</si>
  <si>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</si>
  <si>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</si>
  <si>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</si>
  <si>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</si>
  <si>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</si>
  <si>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</si>
  <si>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</si>
  <si>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</si>
  <si>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</si>
  <si>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</si>
  <si>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</si>
  <si>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</si>
  <si>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</si>
  <si>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</si>
  <si>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</si>
  <si>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</si>
  <si>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</si>
  <si>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</si>
  <si>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</si>
  <si>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</si>
  <si>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</si>
  <si>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</si>
  <si>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</si>
  <si>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</si>
  <si>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</si>
  <si>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</si>
  <si>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</si>
  <si>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</si>
  <si>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</si>
  <si>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</si>
  <si>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</si>
  <si>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</si>
  <si>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</si>
  <si>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</si>
  <si>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</si>
  <si>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</si>
  <si>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</si>
  <si>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</si>
  <si>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</si>
  <si>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</si>
  <si>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</si>
  <si>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</si>
  <si>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</si>
  <si>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</si>
  <si>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</si>
  <si>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</si>
  <si>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</si>
  <si>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</si>
  <si>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</si>
  <si>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</si>
  <si>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</si>
  <si>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</si>
  <si>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</si>
  <si>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</si>
  <si>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</si>
  <si>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</si>
  <si>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</si>
  <si>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</si>
  <si>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</si>
  <si>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</si>
  <si>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</si>
  <si>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</si>
  <si>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</si>
  <si>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</si>
  <si>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</si>
  <si>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</si>
  <si>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</si>
  <si>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</si>
  <si>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</si>
  <si>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</si>
  <si>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</si>
  <si>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</si>
  <si>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</si>
  <si>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</si>
  <si>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</si>
  <si>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</si>
  <si>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</si>
  <si>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</si>
  <si>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</si>
  <si>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</si>
  <si>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</si>
  <si>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</si>
  <si>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</si>
  <si>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</si>
  <si>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</si>
  <si>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</si>
  <si>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</si>
  <si>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</si>
  <si>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</si>
  <si>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</si>
  <si>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</si>
  <si>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</si>
  <si>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</si>
  <si>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</si>
  <si>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</si>
  <si>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</si>
  <si>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</si>
  <si>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</si>
  <si>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</si>
  <si>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</si>
  <si>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</si>
  <si>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</si>
  <si>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</si>
  <si>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</si>
  <si>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</si>
  <si>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</si>
  <si>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</si>
  <si>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</si>
  <si>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</si>
  <si>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</si>
  <si>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</si>
  <si>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</si>
  <si>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</si>
  <si>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</si>
  <si>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</si>
  <si>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</si>
  <si>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</si>
  <si>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</si>
  <si>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</si>
  <si>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</si>
  <si>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</si>
  <si>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</si>
  <si>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</si>
  <si>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</si>
  <si>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</si>
  <si>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</si>
  <si>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</si>
  <si>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</si>
  <si>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</si>
  <si>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</si>
  <si>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</si>
  <si>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</si>
  <si>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</si>
  <si>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</si>
  <si>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</si>
  <si>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</si>
  <si>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</si>
  <si>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</si>
  <si>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</si>
  <si>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</si>
  <si>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</si>
  <si>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</si>
  <si>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</si>
  <si>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</si>
  <si>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</si>
  <si>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</si>
  <si>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</si>
  <si>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</si>
  <si>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</si>
  <si>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</si>
  <si>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</si>
  <si>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</si>
  <si>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</si>
  <si>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</si>
  <si>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</si>
  <si>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</si>
  <si>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</si>
  <si>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</si>
  <si>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</si>
  <si>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</si>
  <si>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</si>
  <si>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</si>
  <si>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</si>
  <si>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</si>
  <si>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</si>
  <si>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</si>
  <si>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</si>
  <si>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</si>
  <si>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</si>
  <si>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</si>
  <si>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</si>
  <si>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</si>
  <si>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</si>
  <si>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</si>
  <si>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</si>
  <si>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</si>
  <si>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</si>
  <si>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</si>
  <si>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</si>
  <si>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</si>
  <si>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</si>
  <si>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</si>
  <si>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</si>
  <si>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</si>
  <si>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</si>
  <si>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</si>
  <si>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</si>
  <si>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</si>
  <si>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</si>
  <si>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</si>
  <si>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</si>
  <si>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</si>
  <si>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</si>
  <si>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</si>
  <si>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</si>
  <si>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</si>
  <si>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</si>
  <si>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</si>
  <si>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</si>
  <si>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</si>
  <si>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</si>
  <si>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</si>
  <si>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</si>
  <si>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</si>
  <si>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</si>
  <si>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</si>
  <si>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</si>
  <si>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</si>
  <si>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</si>
  <si>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</si>
  <si>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</si>
  <si>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</si>
  <si>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</si>
  <si>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</si>
  <si>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</si>
  <si>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</si>
  <si>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</si>
  <si>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</si>
  <si>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</si>
  <si>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</si>
  <si>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</si>
  <si>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</si>
  <si>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</si>
  <si>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</si>
  <si>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</si>
  <si>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</si>
  <si>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</si>
  <si>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</si>
  <si>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</si>
  <si>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</si>
  <si>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</si>
  <si>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</si>
  <si>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</si>
  <si>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</si>
  <si>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</si>
  <si>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</si>
  <si>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</si>
  <si>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</si>
  <si>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</si>
  <si>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</si>
  <si>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</si>
  <si>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</si>
  <si>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</si>
  <si>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</si>
  <si>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</si>
  <si>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</si>
  <si>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</si>
  <si>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</si>
  <si>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</si>
  <si>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</si>
  <si>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</si>
  <si>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</si>
  <si>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</si>
  <si>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</si>
  <si>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</si>
  <si>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</si>
  <si>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</si>
  <si>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</si>
  <si>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</si>
  <si>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</si>
  <si>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</si>
  <si>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</si>
  <si>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</si>
  <si>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</si>
  <si>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</si>
  <si>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</si>
  <si>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</si>
  <si>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</si>
  <si>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</si>
  <si>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</si>
  <si>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</si>
  <si>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</si>
  <si>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</si>
  <si>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</si>
  <si>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</si>
  <si>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</si>
  <si>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</si>
  <si>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</si>
  <si>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</si>
  <si>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</si>
  <si>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</si>
  <si>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</si>
  <si>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</si>
  <si>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</si>
  <si>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</si>
  <si>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</si>
  <si>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</si>
  <si>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</si>
  <si>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</si>
  <si>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</si>
  <si>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</si>
  <si>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</si>
  <si>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</si>
  <si>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</si>
  <si>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</si>
  <si>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</si>
  <si>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</si>
  <si>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</si>
  <si>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</si>
  <si>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</si>
  <si>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</si>
  <si>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</si>
  <si>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</si>
  <si>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</si>
  <si>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</si>
  <si>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</si>
  <si>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</si>
  <si>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</si>
  <si>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</si>
  <si>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</si>
  <si>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</si>
  <si>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</si>
  <si>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</si>
  <si>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</si>
  <si>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</si>
  <si>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</si>
  <si>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</si>
  <si>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</si>
  <si>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</si>
  <si>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</si>
  <si>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</si>
  <si>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</si>
  <si>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</si>
  <si>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</si>
  <si>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</si>
  <si>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</si>
  <si>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</si>
  <si>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</si>
  <si>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</si>
  <si>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</si>
  <si>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</si>
  <si>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</si>
  <si>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</si>
  <si>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</si>
  <si>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</si>
  <si>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</si>
  <si>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</si>
  <si>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</si>
  <si>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</si>
  <si>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</si>
  <si>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</si>
  <si>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</si>
  <si>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</si>
  <si>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</si>
  <si>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</si>
  <si>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</si>
  <si>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</si>
  <si>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</si>
  <si>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</si>
  <si>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</si>
  <si>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</si>
  <si>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</si>
  <si>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</si>
  <si>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</si>
  <si>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</si>
  <si>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</si>
  <si>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</si>
  <si>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</si>
  <si>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</si>
  <si>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</si>
  <si>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</si>
  <si>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</si>
  <si>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</si>
  <si>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</si>
  <si>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</si>
  <si>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</si>
  <si>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</si>
  <si>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</si>
  <si>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</si>
  <si>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</si>
  <si>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</si>
  <si>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</si>
  <si>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</si>
  <si>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</si>
  <si>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</si>
  <si>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</si>
  <si>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</si>
  <si>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</si>
  <si>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</si>
  <si>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</si>
  <si>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</si>
  <si>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</si>
  <si>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</si>
  <si>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</si>
  <si>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</si>
  <si>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</si>
  <si>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</si>
  <si>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</si>
  <si>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</si>
  <si>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</si>
  <si>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</si>
  <si>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</si>
  <si>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</si>
  <si>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</si>
  <si>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</si>
  <si>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</si>
  <si>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</si>
  <si>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</si>
  <si>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</si>
  <si>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</si>
  <si>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</si>
  <si>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</si>
  <si>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</si>
  <si>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</si>
  <si>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</si>
  <si>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</si>
  <si>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</si>
  <si>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</si>
  <si>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</si>
  <si>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</si>
  <si>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</si>
  <si>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</si>
  <si>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</si>
  <si>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</si>
  <si>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</si>
  <si>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</si>
  <si>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</si>
  <si>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</si>
  <si>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</si>
  <si>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</si>
  <si>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</si>
  <si>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</si>
  <si>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</si>
  <si>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</si>
  <si>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</si>
  <si>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</si>
  <si>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</si>
  <si>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</si>
  <si>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</si>
  <si>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</si>
  <si>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</si>
  <si>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</si>
  <si>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</si>
  <si>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</si>
  <si>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</si>
  <si>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</si>
  <si>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</si>
  <si>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</si>
  <si>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</si>
  <si>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</si>
  <si>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</si>
  <si>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</si>
  <si>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</si>
  <si>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</si>
  <si>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</si>
  <si>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</si>
  <si>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</si>
  <si>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</si>
  <si>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</si>
  <si>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</si>
  <si>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</si>
  <si>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</si>
  <si>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</si>
  <si>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</si>
  <si>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</si>
  <si>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</si>
  <si>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</si>
  <si>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</si>
  <si>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</si>
  <si>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</si>
  <si>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</si>
  <si>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</si>
  <si>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</si>
  <si>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</si>
  <si>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</si>
  <si>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</si>
  <si>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</si>
  <si>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</si>
  <si>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</si>
  <si>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</si>
  <si>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</si>
  <si>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</si>
  <si>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</si>
  <si>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</si>
  <si>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</si>
  <si>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</si>
  <si>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</si>
  <si>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</si>
  <si>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</si>
  <si>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</si>
  <si>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</si>
  <si>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</si>
  <si>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</si>
  <si>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</si>
  <si>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</si>
  <si>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</si>
  <si>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</si>
  <si>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</si>
  <si>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</si>
  <si>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</si>
  <si>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</si>
  <si>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</si>
  <si>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</si>
  <si>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</si>
  <si>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</si>
  <si>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</si>
  <si>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</si>
  <si>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</si>
  <si>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</si>
  <si>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</si>
  <si>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</si>
  <si>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</si>
  <si>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</si>
  <si>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</si>
  <si>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</si>
  <si>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</si>
  <si>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</si>
  <si>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</si>
  <si>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</si>
  <si>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</si>
  <si>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</si>
  <si>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</si>
  <si>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</si>
  <si>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</si>
  <si>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</si>
  <si>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</si>
  <si>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</si>
  <si>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</si>
  <si>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</si>
  <si>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</si>
  <si>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</si>
  <si>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</si>
  <si>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</si>
  <si>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</si>
  <si>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</si>
  <si>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</si>
  <si>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</si>
  <si>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</si>
  <si>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</si>
  <si>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</si>
  <si>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</si>
  <si>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</si>
  <si>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</si>
  <si>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</si>
  <si>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</si>
  <si>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</si>
  <si>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</si>
  <si>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</si>
  <si>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</si>
  <si>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</si>
  <si>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</si>
  <si>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</si>
  <si>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</si>
  <si>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</si>
  <si>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</si>
  <si>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</si>
  <si>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</si>
  <si>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</si>
  <si>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</si>
  <si>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</si>
  <si>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</si>
  <si>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</si>
  <si>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</si>
  <si>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</si>
  <si>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</si>
  <si>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</si>
  <si>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</si>
  <si>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</si>
  <si>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</si>
  <si>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</si>
  <si>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</si>
  <si>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</si>
  <si>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</si>
  <si>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</si>
  <si>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</si>
  <si>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</si>
  <si>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</si>
  <si>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</si>
  <si>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</si>
  <si>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</si>
  <si>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</si>
  <si>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</si>
  <si>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</si>
  <si>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</si>
  <si>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</si>
  <si>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</si>
  <si>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</si>
  <si>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</si>
  <si>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</si>
  <si>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</si>
  <si>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</si>
  <si>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</si>
  <si>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</si>
  <si>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</si>
  <si>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</si>
  <si>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</si>
  <si>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</si>
  <si>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</si>
  <si>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</si>
  <si>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</si>
  <si>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</si>
  <si>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</si>
  <si>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</si>
  <si>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</si>
  <si>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</si>
  <si>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</si>
  <si>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</si>
  <si>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</si>
  <si>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</si>
  <si>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</si>
  <si>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</si>
  <si>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</si>
  <si>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</si>
  <si>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</si>
  <si>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</si>
  <si>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</si>
  <si>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</si>
  <si>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</si>
  <si>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</si>
  <si>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</si>
  <si>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</si>
  <si>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</si>
  <si>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</si>
  <si>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</si>
  <si>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</si>
  <si>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</si>
  <si>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</si>
  <si>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</si>
  <si>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</si>
  <si>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</si>
  <si>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</si>
  <si>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</si>
  <si>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</si>
  <si>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</si>
  <si>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</si>
  <si>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</si>
  <si>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</si>
  <si>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</si>
  <si>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</si>
  <si>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</si>
  <si>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</si>
  <si>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</si>
  <si>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</si>
  <si>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</si>
  <si>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</si>
  <si>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</si>
  <si>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</si>
  <si>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</si>
  <si>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</si>
  <si>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</si>
  <si>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</si>
  <si>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</si>
  <si>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</si>
  <si>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</si>
  <si>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</si>
  <si>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</si>
  <si>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</si>
  <si>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</si>
  <si>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</si>
  <si>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</si>
  <si>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</si>
  <si>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</si>
  <si>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</si>
  <si>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</si>
  <si>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</si>
  <si>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</si>
  <si>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</si>
  <si>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</si>
  <si>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</si>
  <si>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</si>
  <si>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</si>
  <si>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</si>
  <si>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</si>
  <si>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</si>
  <si>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</si>
  <si>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</si>
  <si>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</si>
  <si>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</si>
  <si>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</si>
  <si>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</si>
  <si>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</si>
  <si>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</si>
  <si>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</si>
  <si>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</si>
  <si>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</si>
  <si>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</si>
  <si>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</si>
  <si>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</si>
  <si>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</si>
  <si>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</si>
  <si>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</si>
  <si>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</si>
  <si>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</si>
  <si>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</si>
  <si>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</si>
  <si>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</si>
  <si>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</si>
  <si>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</si>
  <si>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</si>
  <si>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</si>
  <si>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</si>
  <si>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</si>
  <si>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</si>
  <si>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</si>
  <si>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</si>
  <si>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</si>
  <si>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</si>
  <si>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</si>
  <si>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</si>
  <si>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</si>
  <si>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</si>
  <si>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</si>
  <si>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</si>
  <si>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</si>
  <si>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</si>
  <si>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</si>
  <si>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</si>
  <si>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</si>
  <si>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</si>
  <si>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</si>
  <si>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</si>
  <si>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</si>
  <si>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</si>
  <si>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</si>
  <si>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</si>
  <si>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</si>
  <si>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</si>
  <si>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</si>
  <si>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</si>
  <si>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</si>
  <si>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</si>
  <si>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</si>
  <si>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</si>
  <si>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</si>
  <si>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</si>
  <si>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</si>
  <si>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</si>
  <si>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</si>
  <si>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</si>
  <si>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</si>
  <si>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</si>
  <si>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</si>
  <si>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</si>
  <si>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</si>
  <si>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</si>
  <si>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</si>
  <si>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</si>
  <si>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</si>
  <si>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</si>
  <si>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</si>
  <si>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</si>
  <si>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</si>
  <si>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</si>
  <si>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</si>
  <si>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</si>
  <si>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</si>
  <si>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</si>
  <si>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</si>
  <si>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</si>
  <si>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</si>
  <si>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</si>
  <si>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</si>
  <si>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</si>
  <si>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</si>
  <si>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</si>
  <si>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</si>
  <si>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</si>
  <si>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</si>
  <si>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</si>
  <si>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</si>
  <si>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</si>
  <si>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</si>
  <si>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</si>
  <si>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</si>
  <si>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</si>
  <si>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</si>
  <si>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</si>
  <si>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</si>
  <si>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</si>
  <si>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</si>
  <si>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</si>
  <si>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</si>
  <si>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</si>
  <si>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</si>
  <si>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</si>
  <si>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</si>
  <si>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</si>
  <si>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</si>
  <si>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</si>
  <si>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</si>
  <si>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</si>
  <si>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</si>
  <si>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</si>
  <si>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</si>
  <si>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</si>
  <si>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</si>
  <si>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</si>
  <si>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</si>
  <si>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</si>
  <si>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</si>
  <si>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</si>
  <si>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</si>
  <si>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</si>
  <si>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</si>
  <si>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</si>
  <si>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</si>
  <si>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</si>
  <si>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</si>
  <si>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</si>
  <si>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</si>
  <si>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</si>
  <si>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</si>
  <si>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</si>
  <si>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</si>
  <si>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</si>
  <si>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</si>
  <si>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</si>
  <si>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</si>
  <si>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</si>
  <si>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</si>
  <si>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</si>
  <si>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</si>
  <si>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</si>
  <si>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</si>
  <si>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</si>
  <si>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</si>
  <si>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</si>
  <si>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</si>
  <si>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</si>
  <si>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</si>
  <si>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</si>
  <si>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</si>
  <si>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</si>
  <si>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</si>
  <si>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</si>
  <si>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</si>
  <si>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</si>
  <si>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</si>
  <si>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</si>
  <si>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</si>
  <si>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</si>
  <si>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</si>
  <si>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</si>
  <si>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</si>
  <si>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</si>
  <si>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</si>
  <si>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</si>
  <si>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</si>
  <si>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</si>
  <si>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</si>
  <si>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</si>
  <si>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</si>
  <si>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</si>
  <si>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</si>
  <si>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</si>
  <si>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</si>
  <si>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</si>
  <si>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</si>
  <si>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</si>
  <si>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</si>
  <si>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</si>
  <si>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</si>
  <si>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</si>
  <si>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</si>
  <si>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</si>
  <si>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</si>
  <si>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</si>
  <si>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</si>
  <si>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</si>
  <si>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</si>
  <si>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</si>
  <si>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</si>
  <si>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</si>
  <si>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</si>
  <si>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</si>
  <si>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</si>
  <si>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</si>
  <si>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</si>
  <si>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</si>
  <si>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</si>
  <si>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</si>
  <si>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</si>
  <si>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</si>
  <si>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</si>
  <si>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</si>
  <si>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</si>
  <si>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</si>
  <si>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</si>
  <si>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</si>
  <si>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</si>
  <si>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</si>
  <si>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</si>
  <si>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</si>
  <si>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</si>
  <si>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</si>
  <si>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</si>
  <si>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</si>
  <si>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</si>
  <si>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</si>
  <si>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</si>
  <si>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</si>
  <si>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</si>
  <si>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</si>
  <si>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</si>
  <si>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</si>
  <si>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</si>
  <si>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</si>
  <si>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</si>
  <si>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</si>
  <si>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</si>
  <si>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</si>
  <si>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</si>
  <si>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</si>
  <si>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</si>
  <si>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</si>
  <si>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</si>
  <si>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</si>
  <si>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</si>
  <si>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</si>
  <si>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</si>
  <si>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</si>
  <si>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</si>
  <si>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</si>
  <si>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</si>
  <si>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</si>
  <si>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</si>
  <si>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</si>
  <si>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</si>
  <si>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</si>
  <si>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</si>
  <si>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</si>
  <si>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</si>
  <si>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</si>
  <si>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</si>
  <si>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</si>
  <si>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</si>
  <si>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</si>
  <si>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</si>
  <si>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</si>
  <si>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</si>
  <si>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</si>
  <si>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</si>
  <si>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</si>
  <si>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</si>
  <si>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</si>
  <si>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</si>
  <si>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</si>
  <si>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</si>
  <si>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</si>
  <si>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</si>
  <si>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</si>
  <si>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</si>
  <si>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</si>
  <si>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</si>
  <si>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</si>
  <si>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</si>
  <si>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</si>
  <si>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</si>
  <si>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</si>
  <si>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</si>
  <si>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</si>
  <si>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</si>
  <si>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</si>
  <si>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</si>
  <si>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</si>
  <si>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</si>
  <si>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</si>
  <si>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</si>
  <si>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</si>
  <si>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</si>
  <si>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</si>
  <si>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</si>
  <si>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</si>
  <si>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</si>
  <si>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</si>
  <si>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</si>
  <si>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</si>
  <si>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</si>
  <si>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</si>
  <si>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</si>
  <si>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</si>
  <si>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</si>
  <si>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</si>
  <si>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</si>
  <si>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</si>
  <si>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</si>
  <si>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</si>
  <si>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</si>
  <si>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</si>
  <si>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</si>
  <si>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</si>
  <si>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</si>
  <si>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</si>
  <si>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</si>
  <si>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</si>
  <si>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</si>
  <si>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</si>
  <si>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</si>
  <si>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</si>
  <si>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</si>
  <si>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</si>
  <si>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</si>
  <si>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</si>
  <si>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</si>
  <si>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</si>
  <si>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</si>
  <si>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</si>
  <si>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</si>
  <si>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</si>
  <si>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</si>
  <si>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</si>
  <si>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</si>
  <si>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</si>
  <si>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</si>
  <si>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</si>
  <si>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</si>
  <si>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</si>
  <si>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</si>
  <si>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</si>
  <si>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</si>
  <si>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</si>
  <si>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</si>
  <si>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</si>
  <si>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</si>
  <si>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</si>
  <si>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</si>
  <si>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</si>
  <si>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</si>
  <si>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</si>
  <si>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</si>
  <si>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</si>
  <si>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</si>
  <si>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</si>
  <si>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</si>
  <si>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</si>
  <si>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</si>
  <si>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</si>
  <si>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</si>
  <si>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</si>
  <si>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</si>
  <si>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</si>
  <si>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</si>
  <si>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</si>
  <si>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</si>
  <si>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</si>
  <si>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</si>
  <si>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</si>
  <si>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</si>
  <si>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</si>
  <si>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</si>
  <si>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</si>
  <si>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</si>
  <si>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</si>
  <si>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</si>
  <si>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</si>
  <si>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</si>
  <si>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</si>
  <si>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</si>
  <si>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</si>
  <si>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</si>
  <si>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</si>
  <si>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</si>
  <si>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</si>
  <si>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</si>
  <si>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</si>
  <si>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</si>
  <si>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</si>
  <si>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</si>
  <si>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</si>
  <si>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</si>
  <si>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</si>
  <si>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</si>
  <si>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</si>
  <si>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</si>
  <si>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</si>
  <si>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</si>
  <si>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</si>
  <si>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</si>
  <si>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</si>
  <si>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</si>
  <si>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</si>
  <si>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</si>
  <si>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</si>
  <si>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</si>
  <si>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</si>
  <si>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</si>
  <si>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</si>
  <si>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</si>
  <si>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</si>
  <si>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</si>
  <si>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</si>
  <si>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</si>
  <si>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</si>
  <si>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</si>
  <si>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</si>
  <si>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</si>
  <si>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</si>
  <si>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</si>
  <si>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</si>
  <si>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</si>
  <si>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</si>
  <si>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</si>
  <si>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</si>
  <si>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</si>
  <si>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</si>
  <si>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</si>
  <si>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</si>
  <si>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</si>
  <si>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</si>
  <si>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</si>
  <si>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</si>
  <si>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</si>
  <si>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</si>
  <si>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</si>
  <si>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</si>
  <si>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</si>
  <si>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</si>
  <si>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</si>
  <si>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</si>
  <si>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</si>
  <si>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</si>
  <si>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</si>
  <si>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</si>
  <si>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</si>
  <si>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</si>
  <si>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</si>
  <si>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</si>
  <si>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</si>
  <si>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</si>
  <si>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</si>
  <si>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</si>
  <si>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</si>
  <si>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</si>
  <si>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</si>
  <si>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</si>
  <si>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</si>
  <si>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</si>
  <si>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</si>
  <si>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</si>
  <si>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</si>
  <si>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</si>
  <si>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</si>
  <si>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</si>
  <si>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</si>
  <si>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</si>
  <si>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</si>
  <si>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</si>
  <si>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</si>
  <si>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</si>
  <si>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</si>
  <si>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</si>
  <si>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</si>
  <si>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</si>
  <si>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</si>
  <si>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</si>
  <si>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</si>
  <si>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</si>
  <si>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</si>
  <si>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</si>
  <si>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</si>
  <si>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</si>
  <si>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</si>
  <si>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</si>
  <si>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</si>
  <si>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</si>
  <si>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</si>
  <si>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</si>
  <si>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</si>
  <si>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</si>
  <si>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</si>
  <si>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</si>
  <si>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</si>
  <si>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</si>
  <si>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</si>
  <si>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</si>
  <si>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</si>
  <si>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</si>
  <si>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</si>
  <si>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</si>
  <si>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</si>
  <si>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</si>
  <si>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</si>
  <si>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</si>
  <si>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</si>
  <si>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</si>
  <si>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</si>
  <si>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</si>
  <si>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</si>
  <si>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</si>
  <si>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</si>
  <si>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</si>
  <si>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</si>
  <si>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</si>
  <si>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</si>
  <si>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</si>
  <si>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</si>
  <si>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</si>
  <si>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</si>
  <si>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</si>
  <si>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</si>
  <si>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</si>
  <si>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</si>
  <si>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</si>
  <si>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</si>
  <si>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</si>
  <si>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</si>
  <si>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</si>
  <si>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</si>
  <si>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</si>
  <si>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</si>
  <si>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</si>
  <si>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</si>
  <si>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</si>
  <si>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</si>
  <si>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</si>
  <si>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</si>
  <si>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</si>
  <si>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</si>
  <si>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</si>
  <si>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</si>
  <si>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</si>
  <si>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</si>
  <si>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</si>
  <si>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</si>
  <si>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</si>
  <si>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</si>
  <si>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</si>
  <si>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</si>
  <si>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</si>
  <si>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</si>
  <si>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</si>
  <si>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</si>
  <si>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</si>
  <si>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</si>
  <si>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</si>
  <si>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</si>
  <si>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</si>
  <si>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</si>
  <si>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</si>
  <si>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</si>
  <si>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</si>
  <si>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</si>
  <si>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</si>
  <si>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</si>
  <si>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</si>
  <si>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</si>
  <si>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</si>
  <si>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</si>
  <si>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</si>
  <si>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</si>
  <si>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</si>
  <si>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</si>
  <si>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</si>
  <si>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</si>
  <si>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</si>
  <si>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</si>
  <si>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</si>
  <si>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</si>
  <si>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</si>
  <si>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</si>
  <si>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</si>
  <si>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</si>
  <si>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</si>
  <si>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</si>
  <si>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</si>
  <si>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</si>
  <si>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</si>
  <si>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</si>
  <si>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</si>
  <si>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</si>
  <si>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</si>
  <si>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</si>
  <si>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</si>
  <si>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</si>
  <si>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</si>
  <si>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</si>
  <si>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</si>
  <si>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</si>
  <si>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</si>
  <si>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</si>
  <si>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</si>
  <si>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</si>
  <si>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</si>
  <si>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</si>
  <si>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</si>
  <si>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</si>
  <si>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</si>
  <si>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</si>
  <si>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</si>
  <si>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</si>
  <si>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</si>
  <si>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</si>
  <si>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</si>
  <si>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</si>
  <si>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</si>
  <si>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</si>
  <si>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</si>
  <si>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</si>
  <si>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</si>
  <si>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</si>
  <si>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</si>
  <si>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</si>
  <si>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</si>
  <si>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</si>
  <si>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</si>
  <si>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</si>
  <si>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</si>
  <si>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</si>
  <si>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</si>
  <si>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</si>
  <si>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</si>
  <si>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</si>
  <si>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</si>
  <si>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</si>
  <si>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</si>
  <si>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</si>
  <si>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</si>
  <si>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</si>
  <si>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</si>
  <si>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</si>
  <si>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</si>
  <si>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</si>
  <si>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</si>
  <si>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</si>
  <si>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</si>
  <si>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</si>
  <si>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</si>
  <si>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</si>
  <si>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</si>
  <si>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</si>
  <si>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</si>
  <si>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</si>
  <si>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</si>
  <si>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</si>
  <si>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</si>
  <si>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</si>
  <si>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</si>
  <si>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</si>
  <si>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</si>
  <si>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</si>
  <si>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</si>
  <si>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</si>
  <si>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</si>
  <si>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</si>
  <si>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</si>
  <si>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</si>
  <si>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</si>
  <si>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</si>
  <si>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</si>
  <si>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</si>
  <si>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</si>
  <si>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</si>
  <si>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</si>
  <si>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</si>
  <si>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</si>
  <si>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</si>
  <si>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</si>
  <si>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</si>
  <si>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</si>
  <si>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</si>
  <si>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</si>
  <si>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</si>
  <si>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</si>
  <si>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</si>
  <si>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</si>
  <si>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</si>
  <si>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</si>
  <si>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</si>
  <si>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</si>
  <si>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</si>
  <si>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</si>
  <si>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</si>
  <si>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</si>
  <si>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</si>
  <si>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</si>
  <si>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</si>
  <si>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</si>
  <si>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</si>
  <si>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</si>
  <si>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</si>
  <si>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</si>
  <si>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</si>
  <si>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</si>
  <si>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</si>
  <si>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</si>
  <si>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</si>
  <si>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</si>
  <si>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</si>
  <si>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</si>
  <si>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</si>
  <si>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</si>
  <si>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</si>
  <si>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</si>
  <si>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</si>
  <si>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</si>
  <si>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</si>
  <si>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</si>
  <si>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</si>
  <si>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</si>
  <si>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</si>
  <si>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</si>
  <si>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</si>
  <si>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</si>
  <si>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</si>
  <si>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</si>
  <si>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</si>
  <si>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</si>
  <si>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</si>
  <si>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</si>
  <si>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</si>
  <si>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</si>
  <si>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</si>
  <si>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</si>
  <si>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</si>
  <si>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</si>
  <si>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</si>
  <si>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</si>
  <si>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</si>
  <si>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</si>
  <si>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</si>
  <si>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</si>
  <si>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</si>
  <si>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</si>
  <si>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</si>
  <si>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</si>
  <si>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</si>
  <si>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</si>
  <si>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</si>
  <si>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</si>
  <si>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</si>
  <si>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</si>
  <si>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</si>
  <si>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</si>
  <si>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</si>
  <si>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</si>
  <si>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</si>
  <si>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</si>
  <si>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</si>
  <si>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</si>
  <si>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</si>
  <si>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</si>
  <si>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</si>
  <si>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</si>
  <si>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</si>
  <si>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</si>
  <si>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</si>
  <si>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</si>
  <si>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</si>
  <si>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</si>
  <si>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</si>
  <si>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</si>
  <si>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</si>
  <si>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</si>
  <si>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</si>
  <si>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</si>
  <si>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</si>
  <si>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</si>
  <si>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</si>
  <si>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</si>
  <si>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</si>
  <si>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</si>
  <si>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</si>
  <si>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</si>
  <si>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</si>
  <si>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</si>
  <si>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</si>
  <si>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</si>
  <si>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</si>
  <si>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</si>
  <si>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</si>
  <si>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</si>
  <si>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</si>
  <si>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</si>
  <si>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</si>
  <si>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</si>
  <si>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</si>
  <si>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</si>
  <si>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</si>
  <si>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</si>
  <si>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</si>
  <si>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</si>
  <si>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</si>
  <si>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</si>
  <si>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</si>
  <si>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</si>
  <si>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</si>
  <si>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</si>
  <si>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</si>
  <si>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</si>
  <si>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</si>
  <si>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</si>
  <si>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</si>
  <si>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</si>
  <si>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</si>
  <si>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</si>
  <si>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</si>
  <si>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</si>
  <si>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</si>
  <si>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</si>
  <si>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</si>
  <si>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</si>
  <si>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</si>
  <si>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</si>
  <si>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</si>
  <si>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</si>
  <si>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</si>
  <si>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</si>
  <si>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</si>
  <si>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</si>
  <si>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</si>
  <si>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</si>
  <si>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</si>
  <si>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</si>
  <si>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</si>
  <si>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</si>
  <si>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</si>
  <si>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</si>
  <si>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</si>
  <si>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</si>
  <si>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</si>
  <si>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</si>
  <si>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</si>
  <si>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</si>
  <si>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</si>
  <si>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</si>
  <si>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</si>
  <si>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</si>
  <si>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</si>
  <si>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</si>
  <si>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</si>
  <si>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</si>
  <si>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</si>
  <si>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</si>
  <si>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</si>
  <si>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</si>
  <si>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</si>
  <si>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</si>
  <si>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</si>
  <si>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</si>
  <si>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</si>
  <si>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</si>
  <si>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</si>
  <si>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</si>
  <si>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</si>
  <si>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</si>
  <si>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</si>
  <si>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</si>
  <si>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</si>
  <si>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</si>
  <si>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</si>
  <si>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</si>
  <si>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</si>
  <si>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</si>
  <si>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</si>
  <si>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</si>
  <si>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</si>
  <si>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</si>
  <si>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</si>
  <si>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</si>
  <si>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</si>
  <si>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</si>
  <si>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</si>
  <si>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</si>
  <si>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</si>
  <si>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</si>
  <si>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</si>
  <si>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</si>
  <si>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</si>
  <si>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</si>
  <si>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</si>
  <si>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</si>
  <si>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</si>
  <si>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</si>
  <si>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</si>
  <si>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</si>
  <si>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</si>
  <si>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</si>
  <si>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</si>
  <si>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</si>
  <si>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</si>
  <si>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</si>
  <si>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</si>
  <si>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</si>
  <si>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</si>
  <si>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</si>
  <si>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</si>
  <si>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</si>
  <si>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</si>
  <si>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</si>
  <si>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</si>
  <si>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</si>
  <si>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</si>
  <si>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</si>
  <si>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</si>
  <si>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</si>
  <si>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</si>
  <si>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</si>
  <si>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</si>
  <si>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</si>
  <si>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</si>
  <si>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</si>
  <si>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</si>
  <si>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</si>
  <si>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</si>
  <si>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</si>
  <si>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</si>
  <si>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</si>
  <si>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</si>
  <si>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</si>
  <si>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</si>
  <si>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</si>
  <si>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</si>
  <si>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</si>
  <si>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</si>
  <si>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</si>
  <si>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</si>
  <si>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</si>
  <si>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</si>
  <si>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</si>
  <si>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</si>
  <si>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</si>
  <si>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</si>
  <si>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</si>
  <si>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</si>
  <si>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</si>
  <si>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</si>
  <si>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</si>
  <si>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</si>
  <si>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</si>
  <si>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</si>
  <si>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</si>
  <si>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</si>
  <si>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</si>
  <si>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</si>
  <si>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</si>
  <si>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</si>
  <si>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</si>
  <si>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</si>
  <si>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</si>
  <si>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</si>
  <si>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</si>
  <si>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</si>
  <si>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</si>
  <si>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</si>
  <si>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</si>
  <si>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</si>
  <si>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</si>
  <si>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</si>
  <si>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</si>
  <si>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</si>
  <si>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</si>
  <si>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</si>
  <si>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</si>
  <si>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</si>
  <si>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</si>
  <si>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</si>
  <si>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</si>
  <si>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</si>
  <si>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</si>
  <si>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</si>
  <si>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</si>
  <si>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</si>
  <si>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</si>
  <si>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</si>
  <si>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</si>
  <si>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</si>
  <si>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</si>
  <si>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</si>
  <si>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</si>
  <si>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</si>
  <si>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</si>
  <si>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</si>
  <si>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</si>
  <si>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</si>
  <si>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</si>
  <si>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</si>
  <si>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</si>
  <si>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</si>
  <si>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</si>
  <si>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</si>
  <si>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</si>
  <si>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</si>
  <si>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</si>
  <si>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</si>
  <si>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</si>
  <si>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</si>
  <si>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</si>
  <si>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</si>
  <si>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</si>
  <si>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</si>
  <si>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</si>
  <si>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</si>
  <si>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</si>
  <si>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</si>
  <si>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</si>
  <si>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</si>
  <si>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</si>
  <si>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</si>
  <si>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</si>
  <si>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</si>
  <si>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</si>
  <si>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</si>
  <si>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</si>
  <si>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</si>
  <si>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</si>
  <si>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</si>
  <si>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</si>
  <si>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</si>
  <si>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</si>
  <si>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</si>
  <si>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</si>
  <si>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</si>
  <si>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</si>
  <si>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</si>
  <si>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</si>
  <si>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</si>
  <si>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</si>
  <si>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</si>
  <si>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</si>
  <si>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</si>
  <si>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</si>
  <si>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</si>
  <si>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</si>
  <si>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</si>
  <si>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</si>
  <si>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</si>
  <si>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</si>
  <si>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</si>
  <si>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</si>
  <si>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</si>
  <si>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</si>
  <si>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</si>
  <si>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</si>
  <si>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</si>
  <si>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</si>
  <si>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</si>
  <si>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</si>
  <si>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</si>
  <si>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</si>
  <si>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</si>
  <si>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</si>
  <si>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</si>
  <si>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</si>
  <si>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</si>
  <si>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</si>
  <si>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</si>
  <si>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</si>
  <si>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</si>
  <si>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</si>
  <si>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</si>
  <si>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</si>
  <si>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</si>
  <si>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</si>
  <si>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</si>
  <si>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</si>
  <si>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</si>
  <si>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</si>
  <si>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</si>
  <si>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</si>
  <si>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</si>
  <si>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</si>
  <si>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</si>
  <si>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</si>
  <si>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</si>
  <si>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</si>
  <si>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</si>
  <si>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</si>
  <si>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</si>
  <si>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</si>
  <si>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</si>
  <si>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</si>
  <si>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</si>
  <si>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</si>
  <si>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</si>
  <si>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</si>
  <si>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</si>
  <si>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</si>
  <si>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</si>
  <si>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</si>
  <si>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</si>
  <si>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</si>
  <si>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</si>
  <si>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</si>
  <si>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</si>
  <si>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</si>
  <si>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</si>
  <si>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</si>
  <si>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</si>
  <si>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</si>
  <si>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</si>
  <si>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</si>
  <si>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</si>
  <si>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</si>
  <si>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</si>
  <si>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</si>
  <si>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</si>
  <si>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</si>
  <si>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</si>
  <si>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</si>
  <si>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</si>
  <si>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</si>
  <si>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</si>
  <si>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</si>
  <si>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</si>
  <si>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</si>
  <si>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</si>
  <si>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</si>
  <si>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</si>
  <si>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</si>
  <si>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</si>
  <si>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</si>
  <si>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</si>
  <si>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</si>
  <si>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</si>
  <si>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</si>
  <si>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</si>
  <si>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</si>
  <si>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</si>
  <si>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</si>
  <si>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</si>
  <si>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</si>
  <si>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</si>
  <si>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</si>
  <si>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</si>
  <si>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</si>
  <si>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</si>
  <si>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</si>
  <si>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</si>
  <si>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</si>
  <si>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</si>
  <si>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</si>
  <si>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</si>
  <si>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</si>
  <si>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</si>
  <si>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</si>
  <si>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</si>
  <si>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</si>
  <si>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</si>
  <si>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</si>
  <si>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</si>
  <si>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</si>
  <si>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</si>
  <si>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</si>
  <si>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</si>
  <si>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</si>
  <si>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</si>
  <si>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</si>
  <si>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</si>
  <si>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</si>
  <si>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</si>
  <si>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</si>
  <si>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</si>
  <si>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</si>
  <si>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</si>
  <si>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</si>
  <si>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</si>
  <si>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</si>
  <si>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</si>
  <si>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</si>
  <si>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</si>
  <si>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</si>
  <si>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</si>
  <si>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</si>
  <si>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</si>
  <si>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</si>
  <si>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</si>
  <si>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</si>
  <si>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</si>
  <si>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</si>
  <si>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</si>
  <si>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</si>
  <si>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</si>
  <si>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</si>
  <si>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</si>
  <si>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</si>
  <si>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</si>
  <si>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</si>
  <si>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</si>
  <si>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</si>
  <si>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</si>
  <si>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</si>
  <si>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</si>
  <si>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</si>
  <si>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</si>
  <si>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</si>
  <si>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</si>
  <si>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</si>
  <si>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</si>
  <si>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</si>
  <si>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</si>
  <si>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</si>
  <si>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</si>
  <si>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</si>
  <si>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</si>
  <si>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</si>
  <si>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</si>
  <si>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</si>
  <si>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</si>
  <si>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</si>
  <si>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</si>
  <si>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</si>
  <si>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</si>
  <si>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</si>
  <si>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</si>
  <si>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</si>
  <si>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</si>
  <si>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</si>
  <si>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</si>
  <si>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</si>
  <si>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</si>
  <si>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</si>
  <si>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</si>
  <si>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</si>
  <si>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</si>
  <si>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</si>
  <si>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</si>
  <si>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</si>
  <si>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</si>
  <si>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</si>
  <si>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</si>
  <si>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</si>
  <si>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</si>
  <si>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</si>
  <si>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</si>
  <si>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</si>
  <si>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</si>
  <si>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</si>
  <si>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</si>
  <si>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</si>
  <si>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</si>
  <si>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</si>
  <si>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</si>
  <si>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</si>
  <si>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</si>
  <si>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</si>
  <si>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</si>
  <si>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</si>
  <si>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</si>
  <si>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</si>
  <si>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</si>
  <si>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</si>
  <si>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</si>
  <si>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</si>
  <si>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</si>
  <si>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</si>
  <si>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</si>
  <si>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</si>
  <si>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</si>
  <si>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</si>
  <si>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</si>
  <si>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</si>
  <si>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</si>
  <si>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</si>
  <si>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</si>
  <si>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</si>
  <si>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</si>
  <si>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</si>
  <si>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</si>
  <si>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</si>
  <si>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</si>
  <si>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</si>
  <si>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</si>
  <si>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</si>
  <si>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</si>
  <si>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</si>
  <si>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</si>
  <si>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</si>
  <si>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</si>
  <si>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</si>
  <si>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</si>
  <si>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</si>
  <si>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</si>
  <si>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</si>
  <si>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</si>
  <si>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</si>
  <si>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</si>
  <si>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</si>
  <si>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</si>
  <si>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</si>
  <si>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</si>
  <si>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</si>
  <si>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</si>
  <si>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</si>
  <si>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</si>
  <si>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</si>
  <si>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</si>
  <si>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</si>
  <si>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</si>
  <si>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</si>
  <si>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</si>
  <si>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</si>
  <si>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</si>
  <si>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</si>
  <si>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</si>
  <si>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</si>
  <si>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</si>
  <si>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</si>
  <si>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</si>
  <si>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</si>
  <si>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</si>
  <si>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</si>
  <si>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</si>
  <si>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</si>
  <si>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</si>
  <si>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</si>
  <si>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</si>
  <si>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</si>
  <si>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</si>
  <si>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</si>
  <si>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</si>
  <si>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</si>
  <si>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</si>
  <si>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</si>
  <si>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</si>
  <si>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</si>
  <si>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</si>
  <si>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</si>
  <si>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</si>
  <si>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</si>
  <si>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</si>
  <si>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</si>
  <si>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</si>
  <si>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</si>
  <si>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</si>
  <si>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</si>
  <si>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</si>
  <si>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</si>
  <si>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</si>
  <si>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</si>
  <si>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</si>
  <si>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</si>
  <si>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</si>
  <si>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</si>
  <si>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</si>
  <si>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</si>
  <si>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</si>
  <si>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</si>
  <si>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</si>
  <si>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</si>
  <si>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</si>
  <si>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</si>
  <si>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</si>
  <si>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</si>
  <si>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</si>
  <si>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</si>
  <si>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</si>
  <si>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</si>
  <si>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</si>
  <si>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</si>
  <si>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</si>
  <si>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</si>
  <si>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</si>
  <si>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</si>
  <si>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</si>
  <si>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</si>
  <si>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</si>
  <si>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</si>
  <si>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</si>
  <si>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</si>
  <si>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</si>
  <si>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</si>
  <si>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</si>
  <si>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</si>
  <si>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</si>
  <si>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</si>
  <si>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</si>
  <si>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</si>
  <si>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</si>
  <si>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</si>
  <si>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</si>
  <si>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</si>
  <si>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</si>
  <si>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</si>
  <si>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</si>
  <si>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</si>
  <si>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</si>
  <si>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</si>
  <si>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</si>
  <si>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</si>
  <si>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</si>
  <si>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</si>
  <si>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</si>
  <si>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</si>
  <si>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</si>
  <si>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</si>
  <si>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</si>
  <si>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</si>
  <si>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</si>
  <si>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</si>
  <si>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</si>
  <si>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</si>
  <si>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</si>
  <si>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</si>
  <si>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</si>
  <si>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</si>
  <si>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</si>
  <si>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</si>
  <si>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</si>
  <si>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</si>
  <si>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</si>
  <si>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</si>
  <si>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</si>
  <si>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</si>
  <si>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</si>
  <si>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</si>
  <si>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</si>
  <si>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</si>
  <si>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</si>
  <si>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</si>
  <si>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</si>
  <si>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</si>
  <si>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</si>
  <si>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</si>
  <si>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</si>
  <si>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</si>
  <si>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</si>
  <si>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</si>
  <si>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</si>
  <si>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</si>
  <si>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</si>
  <si>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</si>
  <si>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</si>
  <si>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</si>
  <si>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</si>
  <si>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</si>
  <si>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</si>
  <si>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</si>
  <si>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</si>
  <si>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</si>
  <si>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</si>
  <si>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</si>
  <si>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</si>
  <si>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</si>
  <si>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</si>
  <si>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</si>
  <si>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</si>
  <si>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</si>
  <si>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</si>
  <si>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</si>
  <si>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</si>
  <si>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</si>
  <si>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</si>
  <si>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</si>
  <si>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</si>
  <si>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</si>
  <si>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</si>
  <si>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</si>
  <si>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</si>
  <si>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</si>
  <si>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</si>
  <si>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</si>
  <si>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</si>
  <si>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</si>
  <si>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</si>
  <si>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</si>
  <si>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</si>
  <si>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</si>
  <si>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</si>
  <si>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</si>
  <si>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</si>
  <si>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</si>
  <si>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</si>
  <si>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</si>
  <si>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</si>
  <si>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</si>
  <si>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</si>
  <si>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</si>
  <si>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</si>
  <si>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</si>
  <si>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</si>
  <si>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</si>
  <si>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</si>
  <si>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</si>
  <si>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</si>
  <si>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</si>
  <si>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</si>
  <si>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</si>
  <si>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</si>
  <si>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</si>
  <si>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</si>
  <si>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</si>
  <si>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</si>
  <si>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</si>
  <si>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</si>
  <si>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</si>
  <si>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</si>
  <si>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</si>
  <si>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</si>
  <si>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</si>
  <si>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</si>
  <si>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</si>
  <si>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</si>
  <si>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</si>
  <si>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</si>
  <si>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</si>
  <si>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</si>
  <si>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</si>
  <si>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</si>
  <si>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</si>
  <si>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</si>
  <si>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</si>
  <si>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</si>
  <si>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</si>
  <si>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</si>
  <si>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</si>
  <si>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</si>
  <si>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</si>
  <si>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</si>
  <si>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</si>
  <si>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</si>
  <si>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</si>
  <si>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</si>
  <si>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</si>
  <si>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</si>
  <si>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</si>
  <si>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</si>
  <si>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</si>
  <si>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</si>
  <si>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</si>
  <si>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</si>
  <si>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</si>
  <si>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</si>
  <si>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</si>
  <si>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</si>
  <si>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</si>
  <si>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</si>
  <si>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</si>
  <si>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</si>
  <si>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</si>
  <si>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</si>
  <si>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</si>
  <si>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</si>
  <si>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</si>
  <si>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</si>
  <si>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</si>
  <si>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</si>
  <si>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</si>
  <si>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</si>
  <si>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</si>
  <si>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</si>
  <si>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</si>
  <si>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</si>
  <si>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</si>
  <si>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</si>
  <si>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</si>
  <si>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</si>
  <si>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</si>
  <si>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</si>
  <si>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</si>
  <si>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</si>
  <si>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</si>
  <si>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</si>
  <si>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</si>
  <si>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</si>
  <si>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</si>
  <si>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</si>
  <si>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</si>
  <si>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</si>
  <si>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</si>
  <si>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</si>
  <si>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</si>
  <si>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</si>
  <si>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</si>
  <si>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</si>
  <si>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</si>
  <si>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</si>
  <si>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</si>
  <si>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</si>
  <si>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</si>
  <si>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</si>
  <si>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</si>
  <si>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</si>
  <si>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</si>
  <si>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</si>
  <si>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</si>
  <si>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</si>
  <si>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</si>
  <si>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</si>
  <si>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</si>
  <si>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</si>
  <si>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</si>
  <si>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</si>
  <si>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</si>
  <si>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</si>
  <si>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</si>
  <si>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</si>
  <si>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</si>
  <si>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</si>
  <si>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</si>
  <si>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</si>
  <si>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</si>
  <si>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</si>
  <si>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</si>
  <si>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</si>
  <si>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</si>
  <si>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</si>
  <si>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</si>
  <si>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</si>
  <si>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</si>
  <si>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</si>
  <si>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</si>
  <si>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</si>
  <si>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</si>
  <si>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</si>
  <si>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</si>
  <si>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</si>
  <si>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</si>
  <si>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</si>
  <si>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</si>
  <si>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</si>
  <si>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</si>
  <si>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</si>
  <si>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</si>
  <si>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</si>
  <si>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</si>
  <si>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</si>
  <si>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</si>
  <si>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</si>
  <si>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</si>
  <si>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</si>
  <si>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</si>
  <si>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</si>
  <si>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</si>
  <si>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</si>
  <si>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</si>
  <si>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</si>
  <si>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</si>
  <si>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</si>
  <si>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</si>
  <si>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</si>
  <si>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</si>
  <si>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</si>
  <si>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</si>
  <si>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</si>
  <si>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</si>
  <si>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</si>
  <si>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</si>
  <si>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</si>
  <si>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</si>
  <si>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</si>
  <si>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</si>
  <si>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</si>
  <si>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</si>
  <si>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</si>
  <si>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</si>
  <si>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</si>
  <si>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</si>
  <si>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</si>
  <si>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</si>
  <si>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</si>
  <si>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</si>
  <si>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</si>
  <si>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</si>
  <si>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</si>
  <si>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</si>
  <si>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</si>
  <si>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</si>
  <si>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</si>
  <si>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</si>
  <si>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</si>
  <si>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</si>
  <si>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</si>
  <si>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</si>
  <si>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</si>
  <si>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</si>
  <si>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</si>
  <si>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</si>
  <si>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</si>
  <si>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</si>
  <si>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</si>
  <si>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</si>
  <si>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</si>
  <si>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</si>
  <si>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</si>
  <si>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</si>
  <si>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</si>
  <si>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</si>
  <si>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</si>
  <si>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</si>
  <si>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</si>
  <si>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</si>
  <si>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</si>
  <si>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</si>
  <si>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</si>
  <si>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</si>
  <si>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</si>
  <si>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</si>
  <si>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</si>
  <si>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</si>
  <si>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</si>
  <si>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</si>
  <si>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</si>
  <si>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</si>
  <si>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</si>
  <si>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</si>
  <si>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</si>
  <si>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</si>
  <si>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</si>
  <si>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</si>
  <si>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</si>
  <si>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</si>
  <si>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</si>
  <si>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</si>
  <si>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</si>
  <si>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</si>
  <si>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</si>
  <si>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</si>
  <si>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</si>
  <si>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</si>
  <si>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</si>
  <si>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</si>
  <si>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</si>
  <si>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</si>
  <si>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</si>
  <si>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</si>
  <si>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</si>
  <si>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</si>
  <si>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</si>
  <si>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</si>
  <si>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</si>
  <si>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</si>
  <si>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</si>
  <si>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</si>
  <si>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</si>
  <si>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</si>
  <si>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</si>
  <si>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</si>
  <si>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</si>
  <si>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</si>
  <si>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</si>
  <si>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</si>
  <si>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</si>
  <si>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</si>
  <si>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</si>
  <si>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</si>
  <si>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</si>
  <si>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</si>
  <si>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</si>
  <si>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</si>
  <si>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</si>
  <si>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</si>
  <si>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</si>
  <si>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</si>
  <si>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</si>
  <si>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</si>
  <si>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</si>
  <si>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</si>
  <si>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</si>
  <si>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</si>
  <si>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</si>
  <si>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</si>
  <si>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</si>
  <si>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</si>
  <si>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</si>
  <si>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</si>
  <si>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</si>
  <si>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</si>
  <si>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</si>
  <si>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</si>
  <si>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</si>
  <si>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</si>
  <si>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</si>
  <si>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</si>
  <si>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</si>
  <si>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</si>
  <si>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</si>
  <si>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</si>
  <si>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</si>
  <si>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</si>
  <si>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</si>
  <si>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</si>
  <si>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</si>
  <si>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</si>
  <si>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</si>
  <si>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</si>
  <si>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</si>
  <si>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</si>
  <si>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</si>
  <si>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</si>
  <si>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</si>
  <si>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</si>
  <si>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</si>
  <si>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</si>
  <si>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</si>
  <si>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</si>
  <si>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</si>
  <si>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</si>
  <si>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</si>
  <si>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</si>
  <si>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</si>
  <si>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</si>
  <si>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</si>
  <si>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</si>
  <si>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</si>
  <si>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</si>
  <si>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</si>
  <si>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</si>
  <si>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</si>
  <si>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</si>
  <si>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</si>
  <si>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</si>
  <si>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</si>
  <si>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</si>
  <si>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</si>
  <si>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</si>
  <si>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</si>
  <si>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</si>
  <si>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</si>
  <si>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</si>
  <si>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</si>
  <si>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</si>
  <si>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</si>
  <si>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</si>
  <si>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</si>
  <si>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</si>
  <si>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</si>
  <si>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</si>
  <si>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</si>
  <si>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</si>
  <si>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</si>
  <si>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</si>
  <si>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</si>
  <si>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</si>
  <si>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</si>
  <si>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</si>
  <si>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</si>
  <si>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</si>
  <si>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</si>
  <si>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</si>
  <si>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</si>
  <si>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</si>
  <si>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</si>
  <si>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</si>
  <si>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</si>
  <si>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</si>
  <si>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</si>
  <si>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</si>
  <si>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</si>
  <si>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</si>
  <si>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</si>
  <si>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</si>
  <si>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</si>
  <si>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</si>
  <si>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</si>
  <si>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</si>
  <si>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</si>
  <si>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</si>
  <si>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</si>
  <si>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</si>
  <si>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</si>
  <si>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</si>
  <si>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</si>
  <si>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</si>
  <si>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</si>
  <si>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</si>
  <si>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</si>
  <si>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</si>
  <si>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</si>
  <si>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</si>
  <si>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</si>
  <si>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</si>
  <si>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</si>
  <si>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</si>
  <si>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</si>
  <si>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</si>
  <si>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</si>
  <si>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</si>
  <si>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</si>
  <si>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</si>
  <si>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</si>
  <si>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</si>
  <si>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</si>
  <si>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</si>
  <si>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</si>
  <si>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</si>
  <si>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</si>
  <si>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</si>
  <si>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</si>
  <si>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</si>
  <si>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</si>
  <si>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</si>
  <si>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</si>
  <si>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</si>
  <si>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</si>
  <si>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</si>
  <si>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</si>
  <si>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</si>
  <si>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</si>
  <si>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</si>
  <si>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</si>
  <si>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</si>
  <si>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</si>
  <si>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</si>
  <si>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</si>
  <si>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</si>
  <si>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</si>
  <si>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</si>
  <si>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</si>
  <si>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</si>
  <si>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</si>
  <si>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</si>
  <si>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</si>
  <si>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</si>
  <si>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</si>
  <si>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</si>
  <si>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</si>
  <si>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</si>
  <si>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</si>
  <si>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</si>
  <si>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</si>
  <si>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</si>
  <si>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</si>
  <si>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</si>
  <si>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</si>
  <si>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</si>
  <si>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</si>
  <si>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</si>
  <si>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</si>
  <si>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</si>
  <si>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</si>
  <si>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</si>
  <si>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</si>
  <si>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</si>
  <si>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</si>
  <si>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</si>
  <si>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</si>
  <si>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</si>
  <si>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</si>
  <si>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</si>
  <si>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</si>
  <si>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</si>
  <si>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</si>
  <si>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</si>
  <si>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</si>
  <si>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</si>
  <si>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</si>
  <si>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</si>
  <si>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</si>
  <si>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</si>
  <si>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</si>
  <si>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</si>
  <si>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</si>
  <si>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</si>
  <si>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</si>
  <si>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</si>
  <si>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</si>
  <si>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</si>
  <si>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</si>
  <si>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</si>
  <si>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</si>
  <si>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</si>
  <si>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</si>
  <si>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</si>
  <si>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</si>
  <si>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</si>
  <si>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</si>
  <si>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</si>
  <si>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</si>
  <si>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</si>
  <si>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</si>
  <si>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</si>
  <si>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</si>
  <si>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</si>
  <si>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</si>
  <si>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</si>
  <si>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</si>
  <si>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</si>
  <si>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</si>
  <si>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</si>
  <si>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</si>
  <si>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</si>
  <si>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</si>
  <si>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</si>
  <si>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</si>
  <si>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</si>
  <si>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</si>
  <si>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</si>
  <si>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</si>
  <si>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</si>
  <si>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</si>
  <si>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</si>
  <si>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</si>
  <si>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</si>
  <si>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</si>
  <si>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</si>
  <si>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</si>
  <si>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</si>
  <si>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</si>
  <si>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</si>
  <si>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</si>
  <si>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</si>
  <si>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</si>
  <si>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</si>
  <si>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</si>
  <si>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</si>
  <si>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</si>
  <si>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</si>
  <si>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</si>
  <si>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</si>
  <si>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</si>
  <si>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</si>
  <si>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</si>
  <si>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</si>
  <si>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</si>
  <si>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</si>
  <si>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</si>
  <si>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</si>
  <si>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</si>
  <si>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</si>
  <si>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</si>
  <si>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</si>
  <si>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</si>
  <si>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</si>
  <si>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</si>
  <si>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</si>
  <si>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</si>
  <si>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</si>
  <si>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</si>
  <si>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</si>
  <si>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</si>
  <si>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</si>
  <si>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</si>
  <si>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</si>
  <si>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</si>
  <si>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</si>
  <si>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</si>
  <si>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</si>
  <si>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</si>
  <si>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</si>
  <si>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</si>
  <si>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</si>
  <si>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</si>
  <si>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</si>
  <si>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</si>
  <si>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</si>
  <si>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</si>
  <si>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</si>
  <si>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</si>
  <si>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</si>
  <si>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</si>
  <si>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</si>
  <si>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</si>
  <si>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</si>
  <si>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</si>
  <si>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</si>
  <si>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</si>
  <si>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</si>
  <si>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</si>
  <si>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</si>
  <si>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</si>
  <si>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</si>
  <si>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</si>
  <si>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</si>
  <si>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</si>
  <si>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</si>
  <si>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</si>
  <si>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</si>
  <si>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</si>
  <si>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</si>
  <si>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</si>
  <si>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</si>
  <si>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</si>
  <si>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</si>
  <si>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</si>
  <si>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</si>
  <si>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</si>
  <si>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</si>
  <si>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</si>
  <si>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</si>
  <si>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</si>
  <si>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</si>
  <si>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</si>
  <si>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</si>
  <si>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</si>
  <si>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</si>
  <si>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</si>
  <si>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</si>
  <si>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</si>
  <si>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</si>
  <si>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</si>
  <si>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</si>
  <si>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</si>
  <si>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</si>
  <si>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</si>
  <si>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</si>
  <si>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</si>
  <si>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</si>
  <si>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</si>
  <si>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</si>
  <si>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</si>
  <si>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</si>
  <si>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</si>
  <si>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</si>
  <si>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</si>
  <si>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</si>
  <si>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</si>
  <si>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</si>
  <si>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</si>
  <si>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</si>
  <si>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</si>
  <si>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</si>
  <si>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</si>
  <si>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</si>
  <si>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</si>
  <si>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</si>
  <si>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</si>
  <si>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</si>
  <si>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</si>
  <si>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</si>
  <si>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</si>
  <si>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</si>
  <si>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</si>
  <si>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</si>
  <si>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</si>
  <si>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</si>
  <si>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</si>
  <si>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</si>
  <si>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</si>
  <si>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</si>
  <si>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</si>
  <si>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</si>
  <si>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</si>
  <si>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</si>
  <si>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</si>
  <si>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</si>
  <si>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</si>
  <si>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</si>
  <si>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</si>
  <si>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</si>
  <si>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</si>
  <si>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</si>
  <si>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</si>
  <si>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</si>
  <si>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</si>
  <si>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</si>
  <si>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</si>
  <si>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</si>
  <si>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</si>
  <si>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</si>
  <si>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</si>
  <si>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</si>
  <si>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</si>
  <si>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</si>
  <si>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</si>
  <si>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</si>
  <si>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</si>
  <si>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</si>
  <si>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</si>
  <si>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</si>
  <si>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</si>
  <si>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</si>
  <si>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</si>
  <si>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</si>
  <si>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</si>
  <si>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</si>
  <si>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</si>
  <si>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</si>
  <si>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</si>
  <si>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</si>
  <si>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</si>
  <si>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</si>
  <si>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</si>
  <si>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</si>
  <si>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</si>
  <si>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</si>
  <si>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</si>
  <si>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</si>
  <si>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</si>
  <si>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</si>
  <si>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</si>
  <si>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</si>
  <si>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</si>
  <si>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</si>
  <si>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</si>
  <si>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</si>
  <si>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</si>
  <si>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</si>
  <si>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</si>
  <si>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</si>
  <si>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</si>
  <si>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</si>
  <si>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</si>
  <si>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</si>
  <si>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</si>
  <si>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</si>
  <si>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</si>
  <si>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</si>
  <si>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</si>
  <si>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</si>
  <si>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</si>
  <si>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</si>
  <si>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</si>
  <si>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</si>
  <si>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</si>
  <si>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</si>
  <si>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</si>
  <si>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</si>
  <si>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</si>
  <si>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</si>
  <si>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</si>
  <si>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</si>
  <si>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</si>
  <si>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</si>
  <si>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</si>
  <si>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</si>
  <si>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</si>
  <si>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</si>
  <si>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</si>
  <si>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</si>
  <si>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</si>
  <si>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</si>
  <si>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</si>
  <si>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</si>
  <si>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</si>
  <si>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</si>
  <si>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</si>
  <si>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</si>
  <si>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</si>
  <si>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</si>
  <si>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</si>
  <si>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</si>
  <si>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</si>
  <si>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</si>
  <si>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</si>
  <si>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</si>
  <si>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</si>
  <si>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</si>
  <si>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</si>
  <si>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</si>
  <si>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</si>
  <si>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</si>
  <si>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</si>
  <si>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</si>
  <si>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</si>
  <si>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</si>
  <si>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</si>
  <si>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</si>
  <si>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</si>
  <si>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</si>
  <si>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</si>
  <si>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</si>
  <si>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</si>
  <si>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</si>
  <si>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</si>
  <si>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</si>
  <si>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</si>
  <si>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</si>
  <si>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</si>
  <si>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</si>
  <si>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</si>
  <si>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</si>
  <si>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</si>
  <si>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</si>
  <si>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</si>
  <si>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</si>
  <si>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</si>
  <si>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</si>
  <si>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</si>
  <si>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</si>
  <si>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</si>
  <si>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</si>
  <si>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</si>
  <si>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</si>
  <si>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</si>
  <si>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</si>
  <si>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</si>
  <si>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</si>
  <si>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</si>
  <si>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</si>
  <si>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</si>
  <si>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</si>
  <si>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</si>
  <si>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</si>
  <si>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</si>
  <si>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</si>
  <si>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</si>
  <si>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</si>
  <si>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</si>
  <si>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</si>
  <si>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</si>
  <si>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</si>
  <si>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</si>
  <si>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</si>
  <si>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</si>
  <si>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</si>
  <si>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</si>
  <si>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</si>
  <si>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</si>
  <si>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</si>
  <si>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</si>
  <si>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</si>
  <si>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</si>
  <si>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</si>
  <si>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</si>
  <si>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</si>
  <si>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</si>
  <si>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</si>
  <si>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</si>
  <si>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</si>
  <si>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</si>
  <si>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</si>
  <si>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</si>
  <si>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</si>
  <si>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</si>
  <si>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</si>
  <si>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</si>
  <si>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</si>
  <si>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</si>
  <si>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</si>
  <si>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</si>
  <si>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</si>
  <si>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</si>
  <si>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</si>
  <si>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</si>
  <si>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</si>
  <si>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</si>
  <si>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</si>
  <si>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</si>
  <si>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</si>
  <si>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</si>
  <si>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</si>
  <si>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</si>
  <si>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</si>
  <si>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</si>
  <si>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</si>
  <si>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</si>
  <si>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</si>
  <si>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</si>
  <si>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</si>
  <si>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</si>
  <si>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</si>
  <si>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</si>
  <si>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</si>
  <si>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</si>
  <si>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</si>
  <si>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</si>
  <si>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</si>
  <si>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</si>
  <si>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</si>
  <si>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</si>
  <si>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</si>
  <si>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</si>
  <si>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</si>
  <si>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</si>
  <si>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</si>
  <si>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</si>
  <si>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</si>
  <si>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</si>
  <si>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</si>
  <si>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</si>
  <si>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</si>
  <si>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</si>
  <si>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</si>
  <si>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</si>
  <si>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</si>
  <si>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</si>
  <si>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</si>
  <si>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</si>
  <si>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</si>
  <si>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</si>
  <si>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</si>
  <si>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</si>
  <si>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</si>
  <si>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</si>
  <si>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</si>
  <si>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</si>
  <si>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</si>
  <si>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</si>
  <si>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</si>
  <si>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</si>
  <si>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</si>
  <si>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</si>
  <si>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</si>
  <si>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</si>
  <si>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</si>
  <si>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</si>
  <si>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</si>
  <si>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</si>
  <si>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</si>
  <si>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</si>
  <si>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</si>
  <si>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</si>
  <si>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</si>
  <si>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</si>
  <si>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</si>
  <si>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</si>
  <si>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</si>
  <si>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</si>
  <si>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</si>
  <si>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</si>
  <si>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</si>
  <si>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</si>
  <si>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</si>
  <si>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</si>
  <si>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</si>
  <si>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</si>
  <si>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</si>
  <si>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</si>
  <si>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</si>
  <si>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</si>
  <si>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</si>
  <si>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</si>
  <si>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</si>
  <si>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</si>
  <si>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</si>
  <si>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</si>
  <si>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</si>
  <si>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</si>
  <si>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</si>
  <si>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</si>
  <si>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</si>
  <si>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</si>
  <si>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</si>
  <si>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</si>
  <si>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</si>
  <si>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</si>
  <si>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</si>
  <si>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</si>
  <si>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</si>
  <si>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</si>
  <si>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</si>
  <si>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</si>
  <si>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</si>
  <si>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</si>
  <si>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</si>
  <si>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</si>
  <si>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</si>
  <si>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</si>
  <si>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</si>
  <si>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</si>
  <si>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</si>
  <si>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</si>
  <si>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</si>
  <si>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</si>
  <si>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</si>
  <si>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</si>
  <si>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</si>
  <si>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</si>
  <si>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</si>
  <si>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</si>
  <si>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</si>
  <si>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</si>
  <si>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</si>
  <si>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</si>
  <si>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</si>
  <si>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</si>
  <si>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</si>
  <si>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</si>
  <si>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</si>
  <si>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</si>
  <si>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</si>
  <si>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</si>
  <si>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</si>
  <si>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</si>
  <si>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</si>
  <si>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</si>
  <si>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</si>
  <si>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</si>
  <si>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</si>
  <si>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</si>
  <si>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</si>
  <si>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</si>
  <si>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</si>
  <si>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</si>
  <si>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</si>
  <si>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</si>
  <si>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</si>
  <si>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</si>
  <si>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</si>
  <si>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</si>
  <si>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</si>
  <si>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</si>
  <si>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</si>
  <si>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</si>
  <si>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</si>
  <si>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</si>
  <si>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</si>
  <si>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</si>
  <si>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</si>
  <si>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</si>
  <si>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</si>
  <si>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</si>
  <si>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</si>
  <si>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</si>
  <si>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</si>
  <si>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</si>
  <si>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</si>
  <si>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</si>
  <si>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</si>
  <si>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</si>
  <si>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</si>
  <si>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</si>
  <si>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</si>
  <si>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</si>
  <si>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</si>
  <si>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</si>
  <si>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</si>
  <si>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</si>
  <si>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</si>
  <si>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</si>
  <si>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</si>
  <si>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</si>
  <si>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</si>
  <si>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</si>
  <si>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</si>
  <si>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</si>
  <si>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</si>
  <si>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</si>
  <si>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</si>
  <si>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</si>
  <si>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</si>
  <si>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</si>
  <si>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</si>
  <si>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</si>
  <si>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</si>
  <si>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</si>
  <si>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</si>
  <si>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</si>
  <si>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</si>
  <si>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</si>
  <si>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</si>
  <si>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</si>
  <si>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</si>
  <si>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</si>
  <si>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</si>
  <si>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</si>
  <si>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</si>
  <si>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</si>
  <si>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</si>
  <si>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</si>
  <si>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</si>
  <si>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</si>
  <si>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</si>
  <si>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</si>
  <si>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</si>
  <si>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</si>
  <si>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</si>
  <si>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</si>
  <si>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</si>
  <si>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</si>
  <si>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</si>
  <si>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</si>
  <si>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</si>
  <si>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</si>
  <si>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</si>
  <si>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</si>
  <si>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</si>
  <si>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</si>
  <si>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</si>
  <si>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</si>
  <si>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</si>
  <si>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</si>
  <si>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</si>
  <si>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</si>
  <si>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</si>
  <si>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</si>
  <si>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</si>
  <si>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</si>
  <si>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</si>
  <si>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</si>
  <si>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</si>
  <si>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</si>
  <si>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</si>
  <si>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</si>
  <si>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</si>
  <si>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</si>
  <si>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</si>
  <si>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</si>
  <si>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</si>
  <si>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</si>
  <si>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</si>
  <si>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</si>
  <si>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</si>
  <si>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</si>
  <si>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</si>
  <si>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</si>
  <si>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</si>
  <si>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</si>
  <si>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</si>
  <si>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</si>
  <si>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</si>
  <si>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</si>
  <si>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</si>
  <si>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</si>
  <si>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</si>
  <si>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</si>
  <si>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</si>
  <si>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</si>
  <si>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</si>
  <si>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</si>
  <si>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</si>
  <si>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</si>
  <si>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</si>
  <si>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</si>
  <si>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</si>
  <si>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</si>
  <si>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</si>
  <si>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</si>
  <si>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</si>
  <si>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</si>
  <si>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</si>
  <si>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</si>
  <si>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</si>
  <si>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</si>
  <si>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</si>
  <si>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</si>
  <si>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</si>
  <si>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</si>
  <si>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</si>
  <si>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</si>
  <si>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</si>
  <si>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</si>
  <si>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</si>
  <si>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</si>
  <si>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</si>
  <si>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</si>
  <si>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</si>
  <si>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</si>
  <si>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</si>
  <si>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</si>
  <si>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</si>
  <si>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</si>
  <si>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</si>
  <si>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</si>
  <si>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</si>
  <si>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</si>
  <si>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</si>
  <si>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</si>
  <si>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</si>
  <si>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</si>
  <si>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</si>
  <si>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</si>
  <si>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</si>
  <si>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</si>
  <si>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</si>
  <si>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</si>
  <si>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</si>
  <si>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</si>
  <si>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</si>
  <si>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</si>
  <si>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</si>
  <si>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</si>
  <si>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</si>
  <si>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</si>
  <si>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</si>
  <si>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</si>
  <si>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</si>
  <si>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</si>
  <si>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</si>
  <si>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</si>
  <si>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</si>
  <si>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</si>
  <si>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</si>
  <si>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</si>
  <si>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</si>
  <si>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</si>
  <si>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</si>
  <si>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</si>
  <si>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</si>
  <si>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</si>
  <si>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</si>
  <si>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</si>
  <si>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</si>
  <si>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</si>
  <si>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</si>
  <si>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</si>
  <si>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</si>
  <si>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</si>
  <si>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</si>
  <si>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</si>
  <si>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</si>
  <si>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</si>
  <si>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</si>
  <si>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</si>
  <si>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</si>
  <si>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</si>
  <si>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</si>
  <si>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</si>
  <si>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</si>
  <si>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</si>
  <si>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</si>
  <si>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</si>
  <si>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</si>
  <si>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</si>
  <si>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</si>
  <si>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</si>
  <si>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</si>
  <si>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</si>
  <si>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</si>
  <si>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</si>
  <si>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</si>
  <si>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</si>
  <si>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</si>
  <si>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</si>
  <si>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</si>
  <si>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</si>
  <si>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</si>
  <si>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</si>
  <si>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</si>
  <si>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</si>
  <si>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</si>
  <si>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</si>
  <si>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</si>
  <si>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</si>
  <si>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</si>
  <si>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</si>
  <si>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</si>
  <si>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</si>
  <si>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</si>
  <si>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</si>
  <si>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</si>
  <si>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</si>
  <si>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</si>
  <si>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</si>
  <si>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</si>
  <si>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</si>
  <si>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</si>
  <si>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</si>
  <si>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</si>
  <si>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</si>
  <si>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</si>
  <si>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</si>
  <si>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</si>
  <si>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</si>
  <si>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</si>
  <si>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</si>
  <si>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</si>
  <si>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</si>
  <si>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</si>
  <si>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</si>
  <si>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</si>
  <si>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</si>
  <si>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</si>
  <si>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</si>
  <si>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</si>
  <si>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</si>
  <si>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</si>
  <si>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</si>
  <si>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</si>
  <si>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</si>
  <si>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</si>
  <si>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</si>
  <si>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</si>
  <si>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</si>
  <si>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</si>
  <si>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</si>
  <si>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</si>
  <si>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</si>
  <si>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</si>
  <si>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</si>
  <si>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</si>
  <si>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</si>
  <si>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</si>
  <si>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</si>
  <si>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</si>
  <si>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</si>
  <si>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</si>
  <si>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</si>
  <si>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</si>
  <si>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</si>
  <si>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</si>
  <si>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</si>
  <si>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</si>
  <si>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</si>
  <si>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</si>
  <si>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</si>
  <si>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</si>
  <si>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</si>
  <si>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</si>
  <si>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</si>
  <si>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</si>
  <si>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</si>
  <si>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</si>
  <si>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</si>
  <si>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</si>
  <si>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</si>
  <si>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</si>
  <si>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</si>
  <si>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</si>
  <si>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</si>
  <si>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</si>
  <si>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</si>
  <si>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</si>
  <si>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</si>
  <si>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</si>
  <si>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</si>
  <si>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</si>
  <si>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</si>
  <si>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</si>
  <si>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</si>
  <si>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</si>
  <si>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</si>
  <si>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</si>
  <si>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</si>
  <si>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</si>
  <si>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</si>
  <si>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</si>
  <si>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</si>
  <si>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</si>
  <si>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</si>
  <si>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</si>
  <si>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</si>
  <si>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</si>
  <si>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</si>
  <si>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</si>
  <si>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</si>
  <si>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</si>
  <si>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</si>
  <si>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</si>
  <si>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</si>
  <si>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</si>
  <si>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</si>
  <si>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</si>
  <si>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</si>
  <si>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</si>
  <si>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</si>
  <si>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</si>
  <si>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</si>
  <si>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</si>
  <si>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</si>
  <si>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</si>
  <si>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</si>
  <si>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</si>
  <si>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</si>
  <si>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</si>
  <si>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</si>
  <si>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</si>
  <si>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</si>
  <si>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</si>
  <si>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</si>
  <si>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</si>
  <si>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</si>
  <si>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</si>
  <si>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</si>
  <si>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</si>
  <si>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</si>
  <si>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</si>
  <si>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</si>
  <si>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</si>
  <si>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</si>
  <si>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</si>
  <si>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</si>
  <si>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</si>
  <si>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</si>
  <si>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</si>
  <si>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</si>
  <si>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</si>
  <si>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</si>
  <si>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</si>
  <si>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</si>
  <si>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</si>
  <si>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</si>
  <si>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</si>
  <si>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</si>
  <si>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</si>
  <si>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</si>
  <si>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</si>
  <si>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</si>
  <si>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</si>
  <si>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</si>
  <si>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</si>
  <si>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</si>
  <si>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</si>
  <si>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</si>
  <si>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</si>
  <si>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</si>
  <si>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</si>
  <si>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</si>
  <si>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</si>
  <si>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</si>
  <si>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</si>
  <si>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</si>
  <si>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</si>
  <si>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</si>
  <si>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</si>
  <si>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</si>
  <si>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</si>
  <si>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</si>
  <si>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</si>
  <si>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</si>
  <si>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</si>
  <si>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</si>
  <si>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</si>
  <si>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</si>
  <si>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</si>
  <si>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</si>
  <si>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</si>
  <si>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</si>
  <si>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</si>
  <si>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</si>
  <si>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</si>
  <si>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</si>
  <si>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</si>
  <si>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</si>
  <si>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</si>
  <si>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</si>
  <si>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</si>
  <si>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</si>
  <si>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</si>
  <si>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</si>
  <si>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</si>
  <si>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</si>
  <si>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</si>
  <si>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</si>
  <si>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</si>
  <si>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</si>
  <si>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</si>
  <si>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</si>
  <si>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</si>
  <si>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</si>
  <si>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</si>
  <si>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</si>
  <si>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</si>
  <si>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</si>
  <si>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</si>
  <si>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</si>
  <si>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</si>
  <si>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</si>
  <si>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</si>
  <si>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</si>
  <si>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</si>
  <si>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</si>
  <si>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</si>
  <si>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</si>
  <si>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</si>
  <si>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</si>
  <si>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</si>
  <si>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</si>
  <si>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</si>
  <si>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</si>
  <si>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</si>
  <si>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</si>
  <si>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</si>
  <si>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</si>
  <si>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</si>
  <si>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</si>
  <si>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</si>
  <si>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</si>
  <si>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</si>
  <si>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</si>
  <si>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</si>
  <si>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</si>
  <si>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</si>
  <si>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</si>
  <si>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</si>
  <si>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</si>
  <si>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</si>
  <si>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</si>
  <si>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</si>
  <si>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</si>
  <si>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</si>
  <si>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</si>
  <si>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</si>
  <si>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</si>
  <si>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</si>
  <si>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</si>
  <si>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</si>
  <si>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</si>
  <si>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</si>
  <si>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</si>
  <si>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</si>
  <si>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</si>
  <si>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</si>
  <si>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</si>
  <si>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</si>
  <si>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</si>
  <si>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</si>
  <si>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</si>
  <si>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</si>
  <si>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</si>
  <si>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</si>
  <si>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</si>
  <si>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</si>
  <si>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</si>
  <si>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</si>
  <si>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</si>
  <si>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</si>
  <si>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</si>
  <si>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</si>
  <si>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</si>
  <si>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</si>
  <si>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</si>
  <si>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</si>
  <si>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</si>
  <si>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</si>
  <si>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</si>
  <si>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</si>
  <si>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</si>
  <si>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</si>
  <si>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</si>
  <si>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</si>
  <si>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</si>
  <si>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</si>
  <si>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</si>
  <si>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</si>
  <si>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</si>
  <si>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</si>
  <si>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</si>
  <si>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</si>
  <si>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</si>
  <si>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</si>
  <si>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</si>
  <si>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</si>
  <si>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</si>
  <si>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</si>
  <si>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</si>
  <si>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</si>
  <si>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</si>
  <si>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</si>
  <si>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</si>
  <si>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</si>
  <si>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</si>
  <si>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</si>
  <si>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</si>
  <si>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</si>
  <si>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</si>
  <si>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</si>
  <si>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</si>
  <si>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</si>
  <si>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</si>
  <si>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</si>
  <si>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</si>
  <si>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</si>
  <si>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</si>
  <si>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</si>
  <si>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</si>
  <si>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</si>
  <si>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</si>
  <si>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</si>
  <si>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</si>
  <si>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</si>
  <si>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</si>
  <si>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</si>
  <si>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</si>
  <si>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</si>
  <si>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</si>
  <si>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</si>
  <si>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</si>
  <si>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</si>
  <si>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</si>
  <si>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</si>
  <si>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</si>
  <si>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</si>
  <si>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</si>
  <si>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</si>
  <si>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</si>
  <si>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</si>
  <si>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</si>
  <si>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</si>
  <si>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</si>
  <si>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</si>
  <si>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</si>
  <si>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</si>
  <si>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</si>
  <si>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</si>
  <si>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</si>
  <si>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</si>
  <si>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</si>
  <si>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</si>
  <si>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</si>
  <si>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</si>
  <si>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</si>
  <si>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</si>
  <si>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</si>
  <si>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</si>
  <si>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</si>
  <si>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</si>
  <si>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</si>
  <si>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</si>
  <si>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</si>
  <si>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</si>
  <si>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</si>
  <si>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</si>
  <si>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</si>
  <si>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</si>
  <si>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</si>
  <si>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</si>
  <si>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</si>
  <si>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</si>
  <si>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</si>
  <si>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</si>
  <si>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</si>
  <si>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</si>
  <si>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</si>
  <si>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</si>
  <si>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</si>
  <si>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</si>
  <si>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</si>
  <si>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</si>
  <si>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</si>
  <si>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</si>
  <si>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</si>
  <si>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</si>
  <si>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</si>
  <si>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</si>
  <si>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</si>
  <si>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</si>
  <si>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</si>
  <si>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</si>
  <si>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</si>
  <si>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</si>
  <si>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</si>
  <si>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</si>
  <si>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</si>
  <si>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</si>
  <si>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</si>
  <si>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</si>
  <si>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</si>
  <si>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</si>
  <si>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</si>
  <si>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</si>
  <si>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</si>
  <si>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</si>
  <si>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</si>
  <si>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</si>
  <si>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</si>
  <si>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</si>
  <si>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</si>
  <si>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</si>
  <si>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</si>
  <si>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</si>
  <si>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</si>
  <si>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</si>
  <si>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</si>
  <si>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</si>
  <si>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</si>
  <si>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</si>
  <si>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</si>
  <si>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</si>
  <si>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</si>
  <si>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</si>
  <si>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</si>
  <si>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</si>
  <si>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</si>
  <si>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</si>
  <si>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</si>
  <si>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</si>
  <si>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</si>
  <si>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</si>
  <si>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</si>
  <si>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</si>
  <si>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</si>
  <si>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</si>
  <si>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</si>
  <si>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</si>
  <si>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</si>
  <si>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</si>
  <si>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</si>
  <si>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</si>
  <si>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</si>
  <si>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</si>
  <si>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</si>
  <si>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</si>
  <si>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</si>
  <si>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</si>
  <si>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</si>
  <si>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</si>
  <si>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</si>
  <si>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</si>
  <si>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</si>
  <si>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</si>
  <si>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</si>
  <si>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</si>
  <si>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</si>
  <si>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</si>
  <si>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</si>
  <si>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</si>
  <si>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</si>
  <si>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</si>
  <si>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</si>
  <si>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</si>
  <si>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</si>
  <si>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</si>
  <si>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</si>
  <si>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</si>
  <si>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</si>
  <si>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</si>
  <si>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</si>
  <si>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</si>
  <si>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</si>
  <si>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</si>
  <si>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</si>
  <si>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</si>
  <si>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</si>
  <si>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</si>
  <si>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</si>
  <si>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</si>
  <si>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</si>
  <si>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</si>
  <si>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</si>
  <si>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</si>
  <si>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</si>
  <si>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</si>
  <si>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</si>
  <si>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</si>
  <si>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</si>
  <si>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</si>
  <si>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</si>
  <si>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</si>
  <si>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</si>
  <si>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</si>
  <si>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</si>
  <si>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</si>
  <si>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</si>
  <si>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</si>
  <si>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</si>
  <si>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</si>
  <si>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</si>
  <si>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</si>
  <si>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</si>
  <si>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</si>
  <si>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</si>
  <si>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</si>
  <si>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</si>
  <si>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</si>
  <si>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</si>
  <si>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</si>
  <si>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</si>
  <si>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</si>
  <si>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</si>
  <si>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</si>
  <si>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</si>
  <si>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</si>
  <si>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</si>
  <si>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</si>
  <si>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</si>
  <si>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</si>
  <si>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</si>
  <si>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</si>
  <si>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</si>
  <si>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</si>
  <si>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</si>
  <si>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</si>
  <si>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</si>
  <si>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</si>
  <si>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</si>
  <si>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</si>
  <si>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</si>
  <si>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</si>
  <si>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</si>
  <si>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</si>
  <si>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</si>
  <si>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</si>
  <si>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</si>
  <si>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</si>
  <si>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</si>
  <si>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</si>
  <si>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</si>
  <si>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</si>
  <si>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</si>
  <si>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</si>
  <si>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</si>
  <si>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</si>
  <si>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</si>
  <si>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</si>
  <si>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</si>
  <si>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</si>
  <si>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</si>
  <si>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</si>
  <si>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</si>
  <si>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</si>
  <si>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</si>
  <si>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</si>
  <si>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</si>
  <si>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</si>
  <si>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</si>
  <si>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</si>
  <si>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</si>
  <si>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</si>
  <si>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</si>
  <si>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</si>
  <si>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</si>
  <si>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</si>
  <si>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</si>
  <si>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</si>
  <si>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</si>
  <si>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</si>
  <si>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</si>
  <si>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</si>
  <si>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</si>
  <si>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</si>
  <si>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</si>
  <si>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</si>
  <si>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</si>
  <si>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</si>
  <si>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</si>
  <si>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</si>
  <si>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</si>
  <si>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</si>
  <si>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</si>
  <si>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</si>
  <si>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</si>
  <si>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</si>
  <si>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</si>
  <si>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</si>
  <si>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</si>
  <si>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</si>
  <si>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</si>
  <si>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</si>
  <si>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</si>
  <si>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</si>
  <si>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</si>
  <si>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</si>
  <si>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</si>
  <si>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</si>
  <si>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</si>
  <si>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</si>
  <si>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</si>
  <si>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</si>
  <si>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</si>
  <si>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</si>
  <si>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</si>
  <si>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</si>
  <si>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</si>
  <si>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</si>
  <si>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</si>
  <si>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</si>
  <si>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</si>
  <si>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</si>
  <si>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</si>
  <si>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</si>
  <si>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</si>
  <si>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</si>
  <si>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</si>
  <si>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</si>
  <si>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</si>
  <si>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</si>
  <si>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</si>
  <si>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</si>
  <si>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</si>
  <si>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</si>
  <si>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</si>
  <si>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</si>
  <si>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</si>
  <si>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</si>
  <si>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</si>
  <si>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</si>
  <si>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</si>
  <si>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</si>
  <si>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</si>
  <si>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</si>
  <si>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</si>
  <si>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</si>
  <si>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</si>
  <si>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</si>
  <si>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</si>
  <si>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</si>
  <si>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</si>
  <si>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</si>
  <si>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</si>
  <si>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</si>
  <si>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</si>
  <si>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</si>
  <si>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</si>
  <si>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</si>
  <si>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</si>
  <si>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</si>
  <si>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</si>
  <si>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</si>
  <si>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</si>
  <si>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</si>
  <si>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</si>
  <si>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</si>
  <si>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</si>
  <si>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</si>
  <si>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</si>
  <si>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</si>
  <si>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</si>
  <si>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</si>
  <si>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</si>
  <si>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</si>
  <si>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</si>
  <si>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</si>
  <si>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</si>
  <si>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</si>
  <si>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</si>
  <si>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</si>
  <si>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</si>
  <si>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</si>
  <si>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</si>
  <si>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</si>
  <si>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</si>
  <si>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</si>
  <si>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</si>
  <si>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</si>
  <si>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</si>
  <si>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</si>
  <si>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</si>
  <si>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</si>
  <si>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</si>
  <si>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</si>
  <si>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</si>
  <si>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</si>
  <si>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</si>
  <si>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</si>
  <si>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</si>
  <si>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</si>
  <si>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</si>
  <si>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</si>
  <si>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</si>
  <si>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</si>
  <si>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</si>
  <si>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</si>
  <si>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</si>
  <si>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</si>
  <si>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</si>
  <si>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</si>
  <si>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</si>
  <si>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</si>
  <si>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</si>
  <si>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</si>
  <si>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</si>
  <si>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</si>
  <si>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</si>
  <si>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</si>
  <si>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</si>
  <si>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</si>
  <si>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</si>
  <si>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</si>
  <si>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</si>
  <si>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</si>
  <si>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</si>
  <si>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</si>
  <si>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</si>
  <si>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</si>
  <si>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</si>
  <si>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</si>
  <si>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</si>
  <si>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</si>
  <si>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</si>
  <si>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</si>
  <si>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</si>
  <si>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</si>
  <si>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</si>
  <si>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</si>
  <si>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</si>
  <si>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</si>
  <si>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</si>
  <si>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</si>
  <si>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</si>
  <si>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</si>
  <si>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</si>
  <si>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</si>
  <si>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</si>
  <si>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</si>
  <si>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</si>
  <si>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</si>
  <si>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</si>
  <si>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</si>
  <si>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</si>
  <si>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</si>
  <si>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</si>
  <si>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</si>
  <si>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</si>
  <si>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</si>
  <si>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</si>
  <si>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</si>
  <si>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</si>
  <si>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</si>
  <si>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</si>
  <si>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</si>
  <si>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</si>
  <si>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</si>
  <si>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</si>
  <si>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</si>
  <si>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</si>
  <si>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</si>
  <si>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</si>
  <si>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</si>
  <si>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</si>
  <si>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</si>
  <si>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</si>
  <si>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</si>
  <si>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</si>
  <si>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</si>
  <si>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</si>
  <si>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</si>
  <si>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</si>
  <si>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</si>
  <si>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</si>
  <si>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</si>
  <si>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</si>
  <si>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</si>
  <si>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</si>
  <si>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</si>
  <si>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</si>
  <si>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</si>
  <si>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</si>
  <si>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</si>
  <si>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</si>
  <si>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</si>
  <si>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</si>
  <si>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</si>
  <si>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</si>
  <si>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</si>
  <si>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</si>
  <si>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</si>
  <si>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</si>
  <si>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</si>
  <si>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</si>
  <si>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</si>
  <si>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</si>
  <si>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</si>
  <si>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</si>
  <si>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</si>
  <si>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</si>
  <si>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</si>
  <si>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</si>
  <si>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</si>
  <si>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</si>
  <si>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</si>
  <si>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</si>
  <si>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</si>
  <si>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</si>
  <si>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</si>
  <si>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</si>
  <si>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</si>
  <si>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</si>
  <si>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</si>
  <si>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</si>
  <si>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</si>
  <si>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</si>
  <si>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</si>
  <si>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</si>
  <si>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</si>
  <si>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</si>
  <si>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</si>
  <si>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</si>
  <si>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</si>
  <si>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</si>
  <si>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</si>
  <si>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</si>
  <si>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</si>
  <si>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</si>
  <si>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</si>
  <si>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</si>
  <si>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</si>
  <si>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</si>
  <si>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</si>
  <si>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</si>
  <si>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</si>
  <si>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</si>
  <si>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</si>
  <si>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</si>
  <si>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</si>
  <si>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</si>
  <si>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</si>
  <si>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</si>
  <si>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</si>
  <si>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</si>
  <si>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</si>
  <si>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</si>
  <si>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</si>
  <si>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</si>
  <si>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</si>
  <si>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</si>
  <si>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</si>
  <si>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</si>
  <si>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</si>
  <si>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</si>
  <si>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</si>
  <si>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</si>
  <si>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</si>
  <si>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</si>
  <si>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</si>
  <si>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</si>
  <si>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</si>
  <si>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</si>
  <si>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</si>
  <si>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</si>
  <si>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</si>
  <si>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</si>
  <si>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</si>
  <si>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</si>
  <si>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</si>
  <si>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</si>
  <si>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</si>
  <si>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</si>
  <si>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</si>
  <si>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</si>
  <si>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</si>
  <si>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</si>
  <si>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</si>
  <si>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</si>
  <si>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</si>
  <si>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</si>
  <si>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</si>
  <si>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</si>
  <si>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</si>
  <si>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</si>
  <si>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</si>
  <si>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</si>
  <si>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</si>
  <si>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</si>
  <si>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</si>
  <si>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</si>
  <si>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</si>
  <si>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</si>
  <si>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</si>
  <si>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</si>
  <si>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</si>
  <si>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</si>
  <si>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</si>
  <si>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</si>
  <si>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</si>
  <si>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</si>
  <si>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</si>
  <si>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</si>
  <si>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</si>
  <si>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</si>
  <si>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</si>
  <si>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</si>
  <si>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</si>
  <si>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</si>
  <si>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</si>
  <si>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</si>
  <si>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</si>
  <si>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</si>
  <si>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</si>
  <si>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</si>
  <si>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</si>
  <si>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</si>
  <si>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</si>
  <si>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</si>
  <si>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</si>
  <si>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</si>
  <si>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</si>
  <si>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</si>
  <si>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</si>
  <si>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</si>
  <si>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</si>
  <si>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</si>
  <si>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</si>
  <si>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</si>
  <si>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</si>
  <si>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</si>
  <si>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</si>
  <si>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</si>
  <si>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</si>
  <si>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</si>
  <si>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</si>
  <si>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</si>
  <si>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</si>
  <si>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</si>
  <si>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</si>
  <si>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</si>
  <si>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</si>
  <si>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</si>
  <si>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</si>
  <si>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</si>
  <si>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</si>
  <si>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</si>
  <si>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</si>
  <si>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</si>
  <si>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</si>
  <si>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</si>
  <si>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</si>
  <si>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</si>
  <si>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</si>
  <si>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</si>
  <si>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</si>
  <si>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</si>
  <si>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</si>
  <si>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</si>
  <si>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</si>
  <si>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</si>
  <si>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</si>
  <si>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</si>
  <si>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</si>
  <si>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</si>
  <si>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</si>
  <si>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</si>
  <si>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</si>
  <si>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</si>
  <si>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</si>
  <si>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</si>
  <si>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</si>
  <si>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</si>
  <si>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</si>
  <si>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</si>
  <si>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</si>
  <si>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</si>
  <si>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</si>
  <si>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</si>
  <si>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</si>
  <si>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</si>
  <si>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</si>
  <si>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</si>
  <si>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</si>
  <si>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</si>
  <si>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</si>
  <si>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</si>
  <si>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</si>
  <si>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</si>
  <si>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</si>
  <si>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</si>
  <si>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</si>
  <si>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</si>
  <si>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</si>
  <si>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</si>
  <si>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</si>
  <si>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</si>
  <si>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</si>
  <si>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</si>
  <si>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</si>
  <si>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</si>
  <si>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</si>
  <si>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</si>
  <si>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</si>
  <si>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</si>
  <si>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</si>
  <si>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</si>
  <si>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</si>
  <si>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</si>
  <si>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</si>
  <si>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</si>
  <si>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</si>
  <si>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</si>
  <si>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</si>
  <si>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</si>
  <si>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</si>
  <si>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</si>
  <si>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</si>
  <si>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</si>
  <si>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</si>
  <si>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</si>
  <si>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</si>
  <si>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</si>
  <si>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</si>
  <si>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</si>
  <si>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</si>
  <si>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</si>
  <si>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</si>
  <si>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</si>
  <si>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</si>
  <si>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</si>
  <si>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</si>
  <si>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</si>
  <si>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</si>
  <si>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</si>
  <si>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</si>
  <si>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</si>
  <si>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</si>
  <si>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</si>
  <si>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</si>
  <si>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</si>
  <si>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</si>
  <si>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</si>
  <si>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</si>
  <si>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</si>
  <si>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</si>
  <si>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</si>
  <si>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</si>
  <si>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</si>
  <si>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</si>
  <si>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</si>
  <si>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</si>
  <si>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</si>
  <si>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</si>
  <si>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</si>
  <si>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</si>
  <si>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</si>
  <si>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</si>
  <si>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</si>
  <si>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</si>
  <si>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</si>
  <si>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</si>
  <si>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</si>
  <si>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</si>
  <si>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</si>
  <si>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</si>
  <si>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</si>
  <si>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</si>
  <si>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</si>
  <si>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</si>
  <si>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</si>
  <si>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</si>
  <si>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</si>
  <si>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</si>
  <si>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</si>
  <si>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</si>
  <si>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</si>
  <si>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</si>
  <si>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</si>
  <si>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</si>
  <si>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</si>
  <si>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</si>
  <si>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</si>
  <si>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</si>
  <si>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</si>
  <si>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</si>
  <si>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</si>
  <si>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</si>
  <si>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</si>
  <si>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</si>
  <si>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</si>
  <si>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</si>
  <si>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</si>
  <si>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</si>
  <si>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</si>
  <si>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</si>
  <si>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</si>
  <si>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</si>
  <si>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</si>
  <si>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</si>
  <si>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</si>
  <si>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</si>
  <si>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</si>
  <si>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</si>
  <si>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</si>
  <si>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</si>
  <si>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</si>
  <si>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</si>
  <si>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</si>
  <si>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</si>
  <si>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</si>
  <si>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</si>
  <si>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</si>
  <si>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</si>
  <si>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</si>
  <si>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</si>
  <si>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</si>
  <si>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</si>
  <si>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</si>
  <si>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</si>
  <si>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</si>
  <si>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</si>
  <si>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</si>
  <si>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</si>
  <si>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</si>
  <si>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</si>
  <si>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</si>
  <si>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</si>
  <si>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</si>
  <si>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</si>
  <si>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</si>
  <si>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</si>
  <si>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</si>
  <si>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</si>
  <si>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</si>
  <si>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</si>
  <si>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</si>
  <si>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</si>
  <si>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</si>
  <si>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</si>
  <si>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</si>
  <si>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</si>
  <si>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</si>
  <si>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</si>
  <si>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</si>
  <si>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</si>
  <si>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</si>
  <si>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</si>
  <si>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</si>
  <si>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</si>
  <si>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</si>
  <si>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</si>
  <si>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</si>
  <si>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</si>
  <si>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</si>
  <si>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</si>
  <si>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</si>
  <si>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</si>
  <si>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</si>
  <si>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</si>
  <si>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</si>
  <si>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</si>
  <si>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</si>
  <si>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</si>
  <si>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</si>
  <si>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</si>
  <si>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</si>
  <si>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</si>
  <si>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</si>
  <si>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</si>
  <si>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</si>
  <si>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</si>
  <si>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</si>
  <si>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</si>
  <si>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</si>
  <si>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</si>
  <si>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</si>
  <si>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</si>
  <si>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</si>
  <si>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</si>
  <si>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</si>
  <si>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</si>
  <si>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</si>
  <si>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</si>
  <si>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</si>
  <si>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</si>
  <si>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</si>
  <si>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</si>
  <si>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</si>
  <si>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</si>
  <si>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</si>
  <si>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</si>
  <si>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</si>
  <si>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</si>
  <si>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</si>
  <si>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</si>
  <si>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</si>
  <si>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</si>
  <si>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</si>
  <si>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</si>
  <si>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</si>
  <si>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</si>
  <si>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</si>
  <si>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</si>
  <si>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</si>
  <si>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</si>
  <si>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</si>
  <si>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</si>
  <si>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</si>
  <si>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</si>
  <si>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</si>
  <si>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</si>
  <si>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</si>
  <si>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</si>
  <si>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</si>
  <si>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</si>
  <si>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</si>
  <si>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</si>
  <si>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</si>
  <si>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</si>
  <si>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</si>
  <si>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</si>
  <si>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</si>
  <si>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</si>
  <si>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</si>
  <si>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</si>
  <si>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</si>
  <si>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</si>
  <si>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</si>
  <si>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</si>
  <si>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</si>
  <si>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</si>
  <si>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</si>
  <si>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</si>
  <si>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</si>
  <si>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</si>
  <si>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</si>
  <si>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</si>
  <si>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</si>
  <si>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</si>
  <si>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</si>
  <si>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</si>
  <si>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</si>
  <si>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</si>
  <si>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</si>
  <si>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</si>
  <si>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</si>
  <si>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</si>
  <si>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</si>
  <si>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</si>
  <si>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</si>
  <si>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</si>
  <si>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</si>
  <si>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</si>
  <si>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</si>
  <si>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</si>
  <si>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</si>
  <si>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</si>
  <si>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</si>
  <si>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</si>
  <si>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</si>
  <si>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</si>
  <si>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</si>
  <si>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</si>
  <si>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</si>
  <si>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</si>
  <si>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</si>
  <si>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</si>
  <si>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</si>
  <si>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</si>
  <si>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</si>
  <si>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</si>
  <si>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</si>
  <si>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</si>
  <si>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</si>
  <si>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</si>
  <si>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</si>
  <si>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</si>
  <si>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</si>
  <si>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</si>
  <si>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</si>
  <si>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</si>
  <si>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</si>
  <si>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</si>
  <si>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</si>
  <si>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</si>
  <si>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</si>
  <si>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</si>
  <si>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</si>
  <si>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</si>
  <si>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</si>
  <si>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</si>
  <si>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</si>
  <si>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</si>
  <si>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</si>
  <si>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</si>
  <si>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</si>
  <si>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</si>
  <si>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</si>
  <si>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</si>
  <si>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</si>
  <si>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</si>
  <si>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</si>
  <si>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</si>
  <si>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</si>
  <si>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</si>
  <si>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</si>
  <si>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</si>
  <si>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</si>
  <si>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</si>
  <si>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</si>
  <si>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</si>
  <si>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</si>
  <si>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</si>
  <si>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</si>
  <si>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</si>
  <si>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</si>
  <si>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</si>
  <si>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</si>
  <si>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</si>
  <si>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</si>
  <si>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</si>
  <si>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</si>
  <si>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</si>
  <si>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</si>
  <si>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</si>
  <si>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</si>
  <si>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</si>
  <si>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</si>
  <si>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</si>
  <si>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</si>
  <si>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</si>
  <si>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</si>
  <si>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</si>
  <si>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</si>
  <si>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</si>
  <si>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</si>
  <si>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</si>
  <si>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</si>
  <si>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</si>
  <si>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</si>
  <si>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</si>
  <si>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</si>
  <si>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</si>
  <si>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</si>
  <si>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</si>
  <si>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</si>
  <si>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</si>
  <si>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</si>
  <si>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</si>
  <si>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</si>
  <si>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</si>
  <si>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</si>
  <si>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</si>
  <si>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</si>
  <si>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</si>
  <si>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</si>
  <si>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</si>
  <si>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</si>
  <si>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</si>
  <si>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</si>
  <si>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</si>
  <si>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</si>
  <si>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</si>
  <si>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</si>
  <si>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</si>
  <si>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</si>
  <si>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</si>
  <si>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</si>
  <si>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</si>
  <si>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</si>
  <si>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</si>
  <si>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</si>
  <si>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</si>
  <si>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</si>
  <si>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</si>
  <si>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</si>
  <si>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</si>
  <si>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</si>
  <si>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</si>
  <si>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</si>
  <si>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</si>
  <si>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</si>
  <si>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</si>
  <si>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</si>
  <si>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</si>
  <si>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</si>
  <si>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</si>
  <si>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</si>
  <si>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</si>
  <si>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</si>
  <si>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</si>
  <si>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</si>
  <si>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</si>
  <si>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</si>
  <si>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</si>
  <si>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</si>
  <si>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</si>
  <si>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</si>
  <si>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</si>
  <si>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</si>
  <si>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</si>
  <si>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</si>
  <si>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</si>
  <si>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</si>
  <si>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</si>
  <si>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</si>
  <si>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</si>
  <si>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</si>
  <si>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</si>
  <si>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</si>
  <si>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</si>
  <si>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</si>
  <si>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</si>
  <si>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</si>
  <si>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</si>
  <si>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</si>
  <si>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</si>
  <si>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</si>
  <si>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</si>
  <si>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</si>
  <si>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</si>
  <si>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</si>
  <si>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</si>
  <si>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</si>
  <si>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</si>
  <si>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</si>
  <si>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</si>
  <si>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</si>
  <si>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</si>
  <si>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</si>
  <si>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</si>
  <si>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</si>
  <si>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</si>
  <si>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</si>
  <si>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</si>
  <si>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</si>
  <si>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</si>
  <si>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</si>
  <si>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</si>
  <si>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</si>
  <si>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</si>
  <si>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</si>
  <si>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</si>
  <si>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</si>
  <si>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</si>
  <si>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</si>
  <si>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</si>
  <si>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</si>
  <si>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</si>
  <si>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</si>
  <si>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</si>
  <si>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</si>
  <si>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</si>
  <si>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</si>
  <si>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</si>
  <si>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</si>
  <si>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</si>
  <si>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</si>
  <si>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</si>
  <si>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</si>
  <si>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</si>
  <si>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</si>
  <si>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</si>
  <si>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</si>
  <si>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</si>
  <si>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</si>
  <si>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</si>
  <si>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</si>
  <si>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</si>
  <si>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</si>
  <si>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</si>
  <si>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</si>
  <si>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</si>
  <si>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</si>
  <si>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</si>
  <si>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</si>
  <si>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</si>
  <si>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</si>
  <si>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</si>
  <si>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</si>
  <si>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</si>
  <si>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</si>
  <si>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</si>
  <si>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</si>
  <si>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</si>
  <si>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</si>
  <si>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</si>
  <si>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</si>
  <si>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</si>
  <si>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</si>
  <si>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</si>
  <si>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</si>
  <si>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</si>
  <si>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</si>
  <si>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</si>
  <si>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</si>
  <si>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</si>
  <si>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</si>
  <si>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</si>
  <si>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</si>
  <si>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</si>
  <si>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</si>
  <si>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</si>
  <si>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</si>
  <si>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</si>
  <si>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</si>
  <si>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</si>
  <si>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</si>
  <si>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</si>
  <si>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</si>
  <si>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</si>
  <si>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</si>
  <si>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</si>
  <si>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</si>
  <si>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</si>
  <si>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</si>
  <si>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</si>
  <si>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</si>
  <si>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</si>
  <si>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</si>
  <si>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</si>
  <si>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</si>
  <si>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</si>
  <si>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</si>
  <si>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</si>
  <si>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</si>
  <si>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</si>
  <si>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</si>
  <si>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</si>
  <si>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</si>
  <si>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</si>
  <si>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</si>
  <si>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</si>
  <si>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</si>
  <si>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</si>
  <si>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</si>
  <si>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</si>
  <si>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</si>
  <si>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</si>
  <si>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</si>
  <si>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</si>
  <si>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</si>
  <si>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</si>
  <si>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</si>
  <si>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</si>
  <si>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</si>
  <si>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</si>
  <si>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</si>
  <si>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</si>
  <si>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</si>
  <si>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</si>
  <si>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</si>
  <si>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</si>
  <si>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</si>
  <si>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</si>
  <si>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</si>
  <si>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</si>
  <si>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</si>
  <si>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</si>
  <si>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</si>
  <si>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</si>
  <si>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</si>
  <si>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</si>
  <si>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</si>
  <si>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</si>
  <si>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</si>
  <si>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</si>
  <si>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</si>
  <si>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</si>
  <si>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</si>
  <si>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</si>
  <si>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</si>
  <si>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</si>
  <si>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</si>
  <si>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</si>
  <si>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</si>
  <si>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</si>
  <si>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</si>
  <si>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</si>
  <si>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</si>
  <si>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</si>
  <si>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</si>
  <si>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</si>
  <si>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</si>
  <si>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</si>
  <si>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</si>
  <si>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</si>
  <si>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</si>
  <si>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</si>
  <si>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</si>
  <si>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</si>
  <si>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</si>
  <si>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</si>
  <si>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</si>
  <si>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</si>
  <si>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</si>
  <si>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</si>
  <si>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</si>
  <si>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</si>
  <si>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</si>
  <si>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</si>
  <si>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</si>
  <si>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</si>
  <si>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</si>
  <si>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</si>
  <si>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</si>
  <si>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</si>
  <si>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</si>
  <si>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</si>
  <si>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</si>
  <si>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</si>
  <si>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</si>
  <si>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</si>
  <si>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</si>
  <si>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</si>
  <si>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</si>
  <si>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</si>
  <si>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</si>
  <si>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</si>
  <si>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</si>
  <si>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</si>
  <si>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</si>
  <si>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</si>
  <si>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</si>
  <si>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</si>
  <si>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</si>
  <si>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</si>
  <si>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</si>
  <si>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</si>
  <si>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</si>
  <si>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</si>
  <si>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</si>
  <si>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</si>
  <si>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</si>
  <si>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</si>
  <si>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</si>
  <si>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</si>
  <si>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</si>
  <si>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</si>
  <si>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</si>
  <si>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</si>
  <si>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</si>
  <si>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</si>
  <si>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</si>
  <si>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</si>
  <si>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</si>
  <si>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</si>
  <si>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</si>
  <si>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</si>
  <si>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</si>
  <si>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</si>
  <si>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</si>
  <si>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</si>
  <si>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</si>
  <si>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</si>
  <si>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</si>
  <si>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</si>
  <si>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</si>
  <si>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</si>
  <si>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</si>
  <si>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</si>
  <si>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</si>
  <si>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</si>
  <si>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</si>
  <si>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</si>
  <si>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</si>
  <si>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</si>
  <si>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</si>
  <si>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</si>
  <si>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</si>
  <si>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</si>
  <si>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</si>
  <si>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</si>
  <si>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</si>
  <si>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</si>
  <si>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</si>
  <si>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</si>
  <si>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</si>
  <si>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</si>
  <si>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</si>
  <si>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</si>
  <si>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</si>
  <si>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</si>
  <si>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</si>
  <si>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</si>
  <si>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</si>
  <si>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</si>
  <si>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</si>
  <si>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</si>
  <si>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</si>
  <si>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</si>
  <si>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</si>
  <si>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</si>
  <si>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</si>
  <si>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</si>
  <si>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</si>
  <si>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</si>
  <si>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</si>
  <si>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</si>
  <si>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</si>
  <si>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</si>
  <si>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</si>
  <si>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</si>
  <si>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</si>
  <si>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</si>
  <si>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</si>
  <si>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</si>
  <si>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</si>
  <si>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</si>
  <si>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</si>
  <si>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</si>
  <si>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</si>
  <si>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</si>
  <si>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</si>
  <si>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</si>
  <si>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</si>
  <si>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</si>
  <si>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</si>
  <si>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</si>
  <si>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</si>
  <si>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</si>
  <si>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</si>
  <si>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</si>
  <si>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</si>
  <si>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</si>
  <si>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</si>
  <si>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</si>
  <si>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</si>
  <si>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</si>
  <si>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</si>
  <si>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</si>
  <si>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</si>
  <si>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</si>
  <si>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</si>
  <si>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</si>
  <si>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</si>
  <si>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</si>
  <si>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</si>
  <si>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</si>
  <si>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</si>
  <si>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</si>
  <si>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</si>
  <si>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</si>
  <si>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</si>
  <si>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</si>
  <si>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</si>
  <si>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</si>
  <si>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</si>
  <si>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</si>
  <si>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</si>
  <si>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</si>
  <si>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</si>
  <si>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</si>
  <si>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</si>
  <si>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</si>
  <si>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</si>
  <si>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</si>
  <si>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</si>
  <si>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</si>
  <si>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</si>
  <si>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</si>
  <si>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</si>
  <si>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</si>
  <si>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</si>
  <si>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</si>
  <si>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</si>
  <si>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</si>
  <si>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</si>
  <si>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</si>
  <si>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</si>
  <si>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</si>
  <si>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</si>
  <si>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</si>
  <si>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</si>
  <si>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</si>
  <si>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</si>
  <si>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</si>
  <si>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</si>
  <si>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</si>
  <si>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</si>
  <si>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</si>
  <si>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</si>
  <si>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</si>
  <si>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</si>
  <si>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</si>
  <si>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</si>
  <si>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</si>
  <si>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</si>
  <si>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</si>
  <si>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</si>
  <si>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</si>
  <si>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</si>
  <si>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</si>
  <si>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</si>
  <si>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</si>
  <si>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</si>
  <si>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</si>
  <si>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</si>
  <si>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</si>
  <si>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</si>
  <si>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</si>
  <si>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</si>
  <si>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</si>
  <si>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</si>
  <si>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</si>
  <si>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</si>
  <si>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</si>
  <si>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</si>
  <si>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</si>
  <si>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</si>
  <si>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</si>
  <si>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</si>
  <si>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</si>
  <si>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</si>
  <si>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</si>
  <si>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</si>
  <si>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</si>
  <si>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</si>
  <si>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</si>
  <si>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</si>
  <si>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</si>
  <si>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</si>
  <si>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</si>
  <si>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</si>
  <si>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</si>
  <si>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</si>
  <si>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</si>
  <si>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</si>
  <si>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</si>
  <si>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</si>
  <si>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</si>
  <si>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</si>
  <si>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</si>
  <si>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</si>
  <si>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</si>
  <si>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</si>
  <si>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</si>
  <si>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</si>
  <si>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</si>
  <si>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</si>
  <si>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</si>
  <si>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</si>
  <si>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</si>
  <si>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</si>
  <si>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</si>
  <si>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</si>
  <si>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</si>
  <si>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</si>
  <si>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</si>
  <si>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</si>
  <si>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</si>
  <si>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</si>
  <si>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</si>
  <si>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</si>
  <si>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</si>
  <si>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</si>
  <si>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</si>
  <si>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</si>
  <si>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</si>
  <si>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</si>
  <si>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</si>
  <si>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</si>
  <si>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</si>
  <si>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</si>
  <si>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</si>
  <si>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</si>
  <si>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</si>
  <si>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</si>
  <si>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</si>
  <si>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</si>
  <si>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</si>
  <si>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</si>
  <si>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</si>
  <si>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</si>
  <si>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</si>
  <si>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</si>
  <si>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</si>
  <si>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</si>
  <si>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</si>
  <si>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</si>
  <si>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</si>
  <si>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</si>
  <si>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</si>
  <si>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</si>
  <si>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</si>
  <si>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</si>
  <si>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</si>
  <si>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</si>
  <si>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</si>
  <si>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</si>
  <si>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</si>
  <si>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</si>
  <si>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</si>
  <si>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</si>
  <si>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</si>
  <si>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</si>
  <si>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</si>
  <si>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</si>
  <si>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</si>
  <si>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</si>
  <si>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</si>
  <si>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</si>
  <si>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</si>
  <si>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</si>
  <si>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</si>
  <si>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</si>
  <si>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</si>
  <si>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</si>
  <si>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</si>
  <si>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</si>
  <si>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</si>
  <si>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</si>
  <si>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</si>
  <si>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</si>
  <si>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</si>
  <si>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</si>
  <si>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</si>
  <si>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</si>
  <si>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</si>
  <si>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</si>
  <si>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</si>
  <si>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</si>
  <si>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</si>
  <si>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</si>
  <si>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</si>
  <si>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</si>
  <si>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</si>
  <si>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</si>
  <si>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</si>
  <si>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</si>
  <si>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</si>
  <si>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</si>
  <si>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</si>
  <si>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</si>
  <si>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</si>
  <si>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</si>
  <si>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</si>
  <si>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</si>
  <si>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</si>
  <si>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</si>
  <si>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</si>
  <si>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</si>
  <si>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</si>
  <si>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</si>
  <si>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</si>
  <si>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</si>
  <si>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</si>
  <si>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</si>
  <si>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</si>
  <si>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</si>
  <si>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</si>
  <si>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</si>
  <si>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</si>
  <si>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</si>
  <si>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</si>
  <si>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</si>
  <si>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</si>
  <si>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</si>
  <si>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</si>
  <si>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</si>
  <si>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</si>
  <si>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</si>
  <si>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</si>
  <si>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</si>
  <si>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</si>
  <si>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</si>
  <si>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</si>
  <si>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</si>
  <si>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</si>
  <si>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</si>
  <si>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</si>
  <si>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</si>
  <si>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</si>
  <si>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</si>
  <si>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</si>
  <si>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</si>
  <si>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</si>
  <si>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</si>
  <si>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</si>
  <si>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</si>
  <si>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</si>
  <si>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</si>
  <si>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</si>
  <si>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</si>
  <si>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</si>
  <si>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</si>
  <si>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</si>
  <si>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</si>
  <si>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</si>
  <si>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</si>
  <si>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</si>
  <si>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</si>
  <si>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</si>
  <si>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</si>
  <si>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</si>
  <si>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</si>
  <si>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</si>
  <si>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</si>
  <si>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</si>
  <si>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</si>
  <si>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</si>
  <si>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</si>
  <si>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</si>
  <si>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</si>
  <si>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</si>
  <si>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</si>
  <si>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</si>
  <si>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</si>
  <si>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</si>
  <si>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</si>
  <si>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</si>
  <si>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</si>
  <si>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</si>
  <si>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</si>
  <si>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</si>
  <si>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</si>
  <si>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</si>
  <si>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</si>
  <si>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</si>
  <si>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</si>
  <si>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</si>
  <si>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</si>
  <si>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</si>
  <si>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</si>
  <si>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</si>
  <si>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</si>
  <si>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</si>
  <si>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</si>
  <si>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</si>
  <si>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</si>
  <si>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</si>
  <si>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</si>
  <si>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</si>
  <si>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</si>
  <si>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</si>
  <si>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</si>
  <si>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</si>
  <si>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</si>
  <si>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</si>
  <si>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</si>
  <si>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</si>
  <si>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</si>
  <si>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</si>
  <si>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</si>
  <si>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</si>
  <si>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</si>
  <si>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</si>
  <si>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</si>
  <si>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</si>
  <si>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</si>
  <si>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</si>
  <si>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</si>
  <si>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</si>
  <si>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</si>
  <si>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</si>
  <si>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</si>
  <si>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</si>
  <si>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</si>
  <si>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</si>
  <si>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</si>
  <si>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</si>
  <si>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</si>
  <si>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</si>
  <si>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</si>
  <si>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</si>
  <si>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</si>
  <si>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</si>
  <si>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</si>
  <si>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</si>
  <si>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</si>
  <si>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</si>
  <si>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</si>
  <si>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</si>
  <si>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</si>
  <si>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</si>
  <si>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</si>
  <si>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</si>
  <si>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</si>
  <si>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</si>
  <si>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</si>
  <si>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</si>
  <si>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</si>
  <si>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</si>
  <si>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</si>
  <si>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</si>
  <si>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</si>
  <si>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</si>
  <si>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</si>
  <si>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</si>
  <si>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</si>
  <si>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</si>
  <si>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</si>
  <si>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</si>
  <si>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</si>
  <si>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</si>
  <si>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</si>
  <si>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</si>
  <si>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</si>
  <si>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</si>
  <si>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</si>
  <si>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</si>
  <si>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</si>
  <si>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</si>
  <si>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</si>
  <si>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</si>
  <si>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</si>
  <si>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</si>
  <si>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</si>
  <si>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</si>
  <si>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</si>
  <si>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</si>
  <si>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</si>
  <si>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</si>
  <si>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</si>
  <si>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</si>
  <si>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</si>
  <si>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</si>
  <si>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</si>
  <si>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</si>
  <si>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</si>
  <si>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</si>
  <si>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</si>
  <si>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</si>
  <si>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</si>
  <si>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</si>
  <si>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</si>
  <si>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</si>
  <si>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</si>
  <si>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</si>
  <si>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</si>
  <si>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</si>
  <si>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</si>
  <si>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</si>
  <si>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</si>
  <si>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</si>
  <si>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</si>
  <si>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</si>
  <si>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</si>
  <si>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</si>
  <si>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</si>
  <si>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</si>
  <si>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</si>
  <si>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</si>
  <si>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</si>
  <si>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</si>
  <si>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</si>
  <si>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</si>
  <si>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</si>
  <si>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</si>
  <si>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</si>
  <si>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</si>
  <si>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</si>
  <si>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</si>
  <si>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</si>
  <si>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</si>
  <si>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</si>
  <si>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</si>
  <si>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</si>
  <si>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</si>
  <si>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</si>
  <si>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</si>
  <si>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</si>
  <si>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</si>
  <si>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</si>
  <si>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</si>
  <si>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</si>
  <si>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</si>
  <si>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</si>
  <si>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</si>
  <si>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</si>
  <si>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</si>
  <si>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</si>
  <si>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</si>
  <si>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</si>
  <si>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</si>
  <si>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</si>
  <si>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</si>
  <si>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</si>
  <si>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</si>
  <si>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</si>
  <si>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</si>
  <si>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</si>
  <si>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</si>
  <si>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</si>
  <si>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</si>
  <si>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</si>
  <si>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</si>
  <si>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</si>
  <si>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</si>
  <si>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</si>
  <si>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</si>
  <si>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</si>
  <si>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</si>
  <si>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</si>
  <si>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</si>
  <si>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</si>
  <si>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</si>
  <si>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</si>
  <si>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</si>
  <si>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</si>
  <si>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</si>
  <si>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</si>
  <si>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</si>
  <si>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</si>
  <si>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</si>
  <si>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</si>
  <si>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</si>
  <si>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</si>
  <si>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</si>
  <si>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</si>
  <si>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</si>
  <si>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</si>
  <si>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</si>
  <si>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</si>
  <si>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</si>
  <si>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</si>
  <si>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</si>
  <si>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</si>
  <si>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</si>
  <si>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</si>
  <si>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</si>
  <si>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</si>
  <si>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</si>
  <si>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</si>
  <si>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</si>
  <si>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</si>
  <si>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</si>
  <si>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</si>
  <si>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</si>
  <si>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</si>
  <si>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</si>
  <si>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</si>
  <si>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</si>
  <si>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</si>
  <si>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</si>
  <si>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</si>
  <si>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</si>
  <si>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</si>
  <si>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</si>
  <si>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</si>
  <si>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</si>
  <si>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</si>
  <si>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</si>
  <si>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</si>
  <si>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</si>
  <si>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</si>
  <si>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</si>
  <si>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</si>
  <si>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</si>
  <si>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</si>
  <si>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</si>
  <si>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</si>
  <si>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</si>
  <si>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</si>
  <si>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</si>
  <si>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</si>
  <si>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</si>
  <si>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</si>
  <si>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</si>
  <si>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</si>
  <si>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</si>
  <si>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</si>
  <si>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</si>
  <si>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</si>
  <si>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</si>
  <si>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</si>
  <si>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</si>
  <si>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</si>
  <si>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</si>
  <si>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</si>
  <si>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</si>
  <si>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</si>
  <si>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</si>
  <si>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</si>
  <si>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</si>
  <si>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</si>
  <si>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</si>
  <si>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</si>
  <si>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</si>
  <si>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</si>
  <si>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</si>
  <si>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</si>
  <si>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</si>
  <si>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</si>
  <si>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</si>
  <si>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</si>
  <si>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</si>
  <si>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</si>
  <si>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</si>
  <si>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</si>
  <si>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</si>
  <si>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</si>
  <si>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</si>
  <si>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</si>
  <si>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</si>
  <si>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</si>
  <si>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</si>
  <si>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</si>
  <si>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</si>
  <si>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</si>
  <si>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</si>
  <si>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</si>
  <si>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</si>
  <si>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</si>
  <si>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</si>
  <si>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</si>
  <si>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</si>
  <si>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</si>
  <si>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</si>
  <si>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</si>
  <si>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</si>
  <si>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</si>
  <si>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</si>
  <si>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</si>
  <si>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</si>
  <si>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</si>
  <si>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</si>
  <si>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</si>
  <si>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</si>
  <si>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</si>
  <si>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</si>
  <si>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</si>
  <si>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</si>
  <si>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</si>
  <si>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</si>
  <si>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</si>
  <si>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</si>
  <si>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</si>
  <si>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</si>
  <si>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</si>
  <si>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</si>
  <si>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</si>
  <si>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</si>
  <si>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</si>
  <si>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</si>
  <si>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</si>
  <si>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</si>
  <si>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</si>
  <si>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</si>
  <si>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</si>
  <si>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</si>
  <si>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</si>
  <si>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</si>
  <si>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</si>
  <si>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</si>
  <si>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</si>
  <si>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</si>
  <si>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</si>
  <si>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</si>
  <si>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</si>
  <si>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</si>
  <si>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</si>
  <si>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</si>
  <si>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</si>
  <si>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</si>
  <si>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</si>
  <si>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</si>
  <si>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</si>
  <si>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</si>
  <si>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</si>
  <si>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</si>
  <si>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</si>
  <si>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</si>
  <si>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</si>
  <si>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</si>
  <si>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</si>
  <si>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</si>
  <si>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</si>
  <si>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</si>
  <si>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</si>
  <si>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</si>
  <si>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</si>
  <si>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</si>
  <si>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</si>
  <si>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</si>
  <si>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</si>
  <si>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</si>
  <si>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</si>
  <si>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</si>
  <si>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</si>
  <si>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</si>
  <si>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</si>
  <si>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</si>
  <si>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</si>
  <si>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</si>
  <si>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</si>
  <si>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</si>
  <si>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</si>
  <si>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</si>
  <si>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</si>
  <si>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</si>
  <si>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</si>
  <si>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</si>
  <si>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</si>
  <si>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</si>
  <si>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</si>
  <si>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</si>
  <si>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</si>
  <si>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</si>
  <si>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</si>
  <si>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</si>
  <si>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</si>
  <si>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</si>
  <si>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</si>
  <si>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</si>
  <si>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</si>
  <si>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</si>
  <si>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</si>
  <si>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</si>
  <si>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</si>
  <si>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</si>
  <si>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</si>
  <si>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</si>
  <si>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</si>
  <si>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</si>
  <si>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</si>
  <si>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</si>
  <si>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</si>
  <si>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</si>
  <si>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</si>
  <si>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</si>
  <si>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</si>
  <si>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</si>
  <si>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</si>
  <si>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</si>
  <si>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</si>
  <si>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</si>
  <si>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</si>
  <si>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</si>
  <si>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</si>
  <si>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</si>
  <si>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</si>
  <si>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</si>
  <si>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</si>
  <si>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</si>
  <si>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</si>
  <si>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</si>
  <si>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</si>
  <si>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</si>
  <si>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</si>
  <si>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</si>
  <si>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</si>
  <si>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</si>
  <si>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</si>
  <si>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</si>
  <si>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</si>
  <si>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</si>
  <si>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</si>
  <si>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</si>
  <si>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</si>
  <si>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</si>
  <si>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</si>
  <si>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</si>
  <si>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</si>
  <si>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</si>
  <si>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</si>
  <si>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</si>
  <si>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</si>
  <si>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</si>
  <si>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</si>
  <si>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</si>
  <si>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</si>
  <si>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</si>
  <si>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</si>
  <si>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</si>
  <si>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</si>
  <si>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</si>
  <si>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</si>
  <si>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</si>
  <si>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</si>
  <si>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</si>
  <si>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</si>
  <si>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</si>
  <si>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</si>
  <si>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</si>
  <si>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</si>
  <si>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</si>
  <si>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</si>
  <si>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</si>
  <si>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</si>
  <si>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</si>
  <si>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</si>
  <si>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</si>
  <si>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</si>
  <si>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</si>
  <si>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</si>
  <si>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</si>
  <si>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</si>
  <si>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</si>
  <si>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</si>
  <si>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</si>
  <si>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</si>
  <si>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</si>
  <si>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</si>
  <si>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</si>
  <si>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</si>
  <si>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</si>
  <si>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</si>
  <si>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</si>
  <si>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</si>
  <si>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</si>
  <si>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</si>
  <si>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</si>
  <si>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</si>
  <si>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</si>
  <si>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</si>
  <si>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</si>
  <si>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</si>
  <si>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</si>
  <si>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</si>
  <si>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</si>
  <si>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</si>
  <si>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</si>
  <si>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</si>
  <si>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</si>
  <si>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</si>
  <si>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</si>
  <si>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</si>
  <si>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</si>
  <si>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</si>
  <si>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</si>
  <si>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</si>
  <si>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</si>
  <si>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</si>
  <si>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</si>
  <si>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</si>
  <si>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</si>
  <si>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</si>
  <si>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</si>
  <si>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</si>
  <si>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</si>
  <si>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</si>
  <si>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</si>
  <si>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</si>
  <si>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</si>
  <si>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</si>
  <si>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</si>
  <si>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</si>
  <si>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</si>
  <si>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</si>
  <si>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</si>
  <si>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</si>
  <si>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</si>
  <si>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</si>
  <si>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</si>
  <si>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</si>
  <si>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</si>
  <si>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</si>
  <si>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</si>
  <si>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</si>
  <si>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</si>
  <si>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</si>
  <si>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</si>
  <si>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</si>
  <si>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</si>
  <si>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</si>
  <si>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</si>
  <si>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</si>
  <si>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</si>
  <si>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</si>
  <si>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</si>
  <si>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</si>
  <si>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</si>
  <si>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</si>
  <si>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</si>
  <si>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</si>
  <si>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</si>
  <si>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</si>
  <si>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</si>
  <si>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</si>
  <si>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</si>
  <si>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</si>
  <si>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</si>
  <si>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</si>
  <si>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</si>
  <si>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</si>
  <si>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</si>
  <si>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</si>
  <si>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</si>
  <si>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</si>
  <si>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</si>
  <si>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</si>
  <si>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</si>
  <si>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</si>
  <si>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</si>
  <si>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</si>
  <si>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</si>
  <si>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</si>
  <si>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</si>
  <si>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</si>
  <si>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</si>
  <si>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</si>
  <si>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</si>
  <si>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</si>
  <si>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</si>
  <si>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</si>
  <si>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</si>
  <si>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</si>
  <si>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</si>
  <si>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</si>
  <si>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</si>
  <si>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</si>
  <si>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</si>
  <si>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</si>
  <si>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</si>
  <si>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</si>
  <si>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</si>
  <si>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</si>
  <si>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</si>
  <si>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</si>
  <si>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</si>
  <si>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</si>
  <si>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</si>
  <si>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</si>
  <si>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</si>
  <si>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</si>
  <si>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</si>
  <si>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</si>
  <si>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</si>
  <si>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</si>
  <si>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</si>
  <si>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</si>
  <si>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</si>
  <si>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</si>
  <si>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</si>
  <si>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</si>
  <si>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</si>
  <si>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</si>
  <si>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</si>
  <si>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</si>
  <si>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</si>
  <si>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</si>
  <si>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</si>
  <si>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</si>
  <si>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</si>
  <si>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</si>
  <si>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</si>
  <si>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</si>
  <si>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</si>
  <si>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</si>
  <si>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</si>
  <si>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</si>
  <si>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</si>
  <si>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</si>
  <si>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</si>
  <si>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</si>
  <si>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</si>
  <si>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</si>
  <si>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</si>
  <si>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</si>
  <si>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</si>
  <si>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</si>
  <si>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</si>
  <si>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</si>
  <si>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</si>
  <si>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</si>
  <si>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</si>
  <si>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</si>
  <si>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</si>
  <si>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</si>
  <si>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</si>
  <si>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</si>
  <si>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</si>
  <si>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</si>
  <si>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</si>
  <si>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</si>
  <si>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</si>
  <si>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</si>
  <si>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</si>
  <si>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</si>
  <si>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</si>
  <si>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</si>
  <si>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</si>
  <si>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</si>
  <si>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</si>
  <si>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</si>
  <si>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</si>
  <si>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</si>
  <si>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</si>
  <si>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</si>
  <si>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</si>
  <si>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</si>
  <si>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</si>
  <si>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</si>
  <si>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</si>
  <si>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</si>
  <si>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</si>
  <si>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</si>
  <si>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</si>
  <si>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</si>
  <si>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</si>
  <si>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</si>
  <si>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</si>
  <si>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</si>
  <si>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</si>
  <si>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</si>
  <si>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</si>
  <si>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</si>
  <si>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</si>
  <si>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</si>
  <si>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</si>
  <si>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</si>
  <si>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</si>
  <si>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</si>
  <si>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</si>
  <si>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</si>
  <si>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</si>
  <si>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</si>
  <si>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</si>
  <si>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</si>
  <si>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</si>
  <si>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</si>
  <si>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</si>
  <si>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</si>
  <si>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</si>
  <si>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</si>
  <si>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</si>
  <si>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</si>
  <si>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</si>
  <si>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</si>
  <si>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</si>
  <si>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</si>
  <si>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</si>
  <si>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</si>
  <si>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</si>
  <si>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</si>
  <si>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</si>
  <si>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</si>
  <si>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</si>
  <si>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</si>
  <si>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</si>
  <si>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</si>
  <si>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</si>
  <si>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</si>
  <si>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</si>
  <si>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</si>
  <si>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</si>
  <si>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</si>
  <si>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</si>
  <si>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</si>
  <si>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</si>
  <si>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</si>
  <si>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</si>
  <si>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</si>
  <si>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</si>
  <si>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</si>
  <si>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</si>
  <si>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</si>
  <si>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</si>
  <si>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</si>
  <si>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</si>
  <si>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</si>
  <si>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</si>
  <si>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</si>
  <si>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</si>
  <si>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</si>
  <si>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</si>
  <si>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</si>
  <si>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</si>
  <si>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</si>
  <si>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</si>
  <si>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</si>
  <si>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</si>
  <si>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</si>
  <si>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</si>
  <si>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</si>
  <si>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</si>
  <si>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</si>
  <si>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</si>
  <si>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</si>
  <si>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</si>
  <si>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</si>
  <si>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</si>
  <si>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</si>
  <si>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</si>
  <si>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</si>
  <si>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</si>
  <si>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</si>
  <si>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</si>
  <si>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</si>
  <si>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</si>
  <si>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</si>
  <si>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</si>
  <si>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</si>
  <si>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</si>
  <si>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</si>
  <si>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</si>
  <si>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</si>
  <si>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</si>
  <si>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</si>
  <si>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</si>
  <si>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</si>
  <si>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</si>
  <si>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</si>
  <si>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</si>
  <si>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</si>
  <si>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</si>
  <si>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</si>
  <si>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</si>
  <si>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</si>
  <si>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</si>
  <si>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</si>
  <si>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</si>
  <si>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</si>
  <si>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</si>
  <si>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</si>
  <si>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</si>
  <si>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</si>
  <si>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</si>
  <si>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</si>
  <si>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</si>
  <si>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</si>
  <si>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</si>
  <si>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</si>
  <si>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</si>
  <si>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</si>
  <si>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</si>
  <si>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</si>
  <si>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</si>
  <si>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</si>
  <si>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</si>
  <si>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</si>
  <si>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</si>
  <si>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</si>
  <si>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</si>
  <si>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</si>
  <si>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</si>
  <si>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</si>
  <si>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</si>
  <si>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</si>
  <si>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</si>
  <si>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</si>
  <si>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</si>
  <si>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</si>
  <si>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</si>
  <si>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</si>
  <si>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</si>
  <si>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</si>
  <si>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</si>
  <si>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</si>
  <si>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</si>
  <si>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</si>
  <si>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</si>
  <si>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</si>
  <si>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</si>
  <si>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</si>
  <si>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</si>
  <si>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</si>
  <si>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</si>
  <si>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</si>
  <si>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</si>
  <si>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</si>
  <si>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</si>
  <si>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</si>
  <si>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</si>
  <si>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</si>
  <si>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</si>
  <si>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</si>
  <si>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</si>
  <si>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</si>
  <si>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</si>
  <si>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</si>
  <si>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</si>
  <si>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</si>
  <si>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</si>
  <si>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</si>
  <si>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</si>
  <si>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</si>
  <si>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</si>
  <si>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</si>
  <si>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</si>
  <si>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</si>
  <si>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</si>
  <si>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</si>
  <si>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</si>
  <si>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</si>
  <si>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</si>
  <si>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</si>
  <si>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</si>
  <si>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</si>
  <si>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</si>
  <si>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</si>
  <si>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</si>
  <si>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</si>
  <si>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</si>
  <si>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</si>
  <si>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</si>
  <si>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</si>
  <si>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</si>
  <si>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</si>
  <si>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</si>
  <si>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</si>
  <si>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</si>
  <si>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</si>
  <si>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</si>
  <si>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</si>
  <si>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</si>
  <si>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</si>
  <si>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</si>
  <si>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</si>
  <si>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</si>
  <si>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</si>
  <si>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</si>
  <si>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</si>
  <si>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</si>
  <si>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</si>
  <si>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</si>
  <si>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</si>
  <si>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</si>
  <si>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</si>
  <si>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</si>
  <si>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</si>
  <si>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</si>
  <si>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</si>
  <si>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</si>
  <si>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</si>
  <si>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</si>
  <si>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</si>
  <si>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</si>
  <si>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</si>
  <si>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</si>
  <si>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</si>
  <si>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</si>
  <si>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</si>
  <si>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</si>
  <si>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</si>
  <si>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</si>
  <si>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</si>
  <si>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</si>
  <si>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</si>
  <si>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</si>
  <si>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</si>
  <si>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</si>
  <si>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</si>
  <si>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</si>
  <si>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</si>
  <si>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</si>
  <si>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</si>
  <si>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</si>
  <si>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</si>
  <si>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</si>
  <si>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</si>
  <si>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</si>
  <si>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</si>
  <si>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</si>
  <si>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</si>
  <si>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</si>
  <si>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</si>
  <si>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</si>
  <si>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</si>
  <si>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</si>
  <si>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</si>
  <si>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</si>
  <si>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</si>
  <si>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</si>
  <si>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</si>
  <si>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</si>
  <si>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</si>
  <si>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</si>
  <si>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</si>
  <si>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</si>
  <si>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</si>
  <si>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</si>
  <si>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</si>
  <si>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</si>
  <si>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</si>
  <si>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</si>
  <si>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</si>
  <si>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</si>
  <si>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</si>
  <si>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</si>
  <si>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</si>
  <si>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</si>
  <si>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</si>
  <si>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</si>
  <si>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</si>
  <si>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</si>
  <si>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</si>
  <si>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</si>
  <si>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</si>
  <si>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</si>
  <si>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</si>
  <si>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</si>
  <si>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</si>
  <si>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</si>
  <si>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</si>
  <si>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</si>
  <si>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</si>
  <si>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</si>
  <si>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</si>
  <si>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</si>
  <si>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</si>
  <si>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</si>
  <si>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</si>
  <si>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</si>
  <si>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</si>
  <si>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</si>
  <si>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</si>
  <si>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</si>
  <si>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</si>
  <si>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</si>
  <si>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</si>
  <si>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</si>
  <si>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</si>
  <si>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</si>
  <si>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</si>
  <si>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</si>
  <si>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</si>
  <si>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</si>
  <si>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</si>
  <si>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</si>
  <si>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</si>
  <si>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</si>
  <si>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</si>
  <si>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</si>
  <si>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</si>
  <si>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</si>
  <si>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</si>
  <si>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</si>
  <si>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</si>
  <si>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</si>
  <si>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</si>
  <si>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</si>
  <si>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</si>
  <si>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</si>
  <si>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</si>
  <si>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</si>
  <si>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</si>
  <si>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</si>
  <si>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</si>
  <si>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</si>
  <si>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</si>
  <si>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</si>
  <si>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</si>
  <si>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</si>
  <si>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</si>
  <si>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</si>
  <si>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</si>
  <si>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</si>
  <si>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</si>
  <si>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</si>
  <si>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</si>
  <si>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</si>
  <si>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</si>
  <si>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</si>
  <si>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</si>
  <si>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</si>
  <si>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</si>
  <si>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</si>
  <si>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</si>
  <si>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</si>
  <si>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</si>
  <si>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</si>
  <si>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</si>
  <si>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</si>
  <si>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</si>
  <si>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</si>
  <si>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</si>
  <si>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</si>
  <si>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</si>
  <si>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</si>
  <si>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</si>
  <si>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</si>
  <si>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</si>
  <si>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</si>
  <si>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</si>
  <si>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</si>
  <si>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</si>
  <si>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</si>
  <si>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</si>
  <si>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</si>
  <si>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</si>
  <si>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</si>
  <si>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</si>
  <si>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</si>
  <si>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</si>
  <si>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</si>
  <si>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</si>
  <si>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</si>
  <si>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</si>
  <si>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</si>
  <si>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</si>
  <si>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</si>
  <si>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</si>
  <si>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</si>
  <si>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</si>
  <si>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</si>
  <si>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</si>
  <si>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</si>
  <si>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</si>
  <si>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</si>
  <si>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</si>
  <si>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</si>
  <si>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</si>
  <si>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</si>
  <si>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</si>
  <si>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</si>
  <si>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</si>
  <si>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</si>
  <si>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</si>
  <si>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</si>
  <si>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</si>
  <si>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</si>
  <si>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</si>
  <si>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</si>
  <si>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</si>
  <si>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</si>
  <si>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</si>
  <si>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</si>
  <si>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</si>
  <si>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</si>
  <si>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</si>
  <si>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</si>
  <si>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</si>
  <si>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</si>
  <si>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</si>
  <si>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</si>
  <si>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</si>
  <si>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</si>
  <si>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</si>
  <si>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</si>
  <si>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</si>
  <si>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</si>
  <si>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</si>
  <si>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</si>
  <si>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</si>
  <si>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</si>
  <si>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</si>
  <si>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</si>
  <si>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</si>
  <si>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</si>
  <si>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</si>
  <si>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</si>
  <si>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</si>
  <si>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</si>
  <si>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</si>
  <si>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</si>
  <si>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</si>
  <si>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</si>
  <si>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</si>
  <si>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</si>
  <si>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</si>
  <si>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</si>
  <si>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</si>
  <si>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</si>
  <si>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</si>
  <si>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</si>
  <si>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</si>
  <si>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</si>
  <si>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</si>
  <si>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</si>
  <si>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</si>
  <si>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</si>
  <si>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</si>
  <si>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</si>
  <si>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</si>
  <si>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</si>
  <si>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</si>
  <si>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</si>
  <si>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</si>
  <si>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</si>
  <si>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</si>
  <si>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</si>
  <si>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</si>
  <si>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</si>
  <si>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</si>
  <si>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</si>
  <si>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</si>
  <si>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</si>
  <si>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</si>
  <si>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</si>
  <si>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</si>
  <si>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</si>
  <si>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</si>
  <si>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</si>
  <si>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</si>
  <si>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</si>
  <si>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</si>
  <si>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</si>
  <si>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</si>
  <si>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</si>
  <si>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</si>
  <si>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</si>
  <si>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</si>
  <si>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</si>
  <si>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</si>
  <si>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</si>
  <si>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</si>
  <si>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</si>
  <si>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</si>
  <si>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</si>
  <si>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</si>
  <si>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</si>
  <si>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</si>
  <si>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</si>
  <si>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</si>
  <si>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</si>
  <si>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</si>
  <si>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</si>
  <si>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</si>
  <si>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</si>
  <si>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</si>
  <si>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</si>
  <si>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</si>
  <si>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</si>
  <si>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</si>
  <si>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</si>
  <si>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</si>
  <si>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</si>
  <si>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</si>
  <si>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</si>
  <si>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</si>
  <si>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</si>
  <si>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</si>
  <si>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</si>
  <si>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</si>
  <si>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</si>
  <si>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</si>
  <si>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</si>
  <si>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</si>
  <si>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</si>
  <si>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</si>
  <si>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</si>
  <si>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</si>
  <si>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</si>
  <si>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</si>
  <si>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</si>
  <si>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</si>
  <si>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</si>
  <si>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</si>
  <si>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</si>
  <si>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</si>
  <si>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</si>
  <si>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</si>
  <si>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</si>
  <si>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</si>
  <si>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</si>
  <si>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</si>
  <si>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</si>
  <si>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</si>
  <si>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</si>
  <si>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</si>
  <si>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</si>
  <si>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</si>
  <si>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</si>
  <si>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</si>
  <si>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</si>
  <si>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</si>
  <si>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</si>
  <si>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</si>
  <si>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</si>
  <si>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</si>
  <si>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</si>
  <si>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</si>
  <si>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</si>
  <si>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</si>
  <si>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</si>
  <si>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</si>
  <si>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</si>
  <si>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</si>
  <si>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</si>
  <si>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</si>
  <si>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</si>
  <si>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</si>
  <si>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</si>
  <si>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</si>
  <si>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</si>
  <si>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</si>
  <si>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</si>
  <si>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</si>
  <si>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</si>
  <si>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</si>
  <si>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</si>
  <si>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</si>
  <si>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</si>
  <si>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</si>
  <si>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</si>
  <si>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</si>
  <si>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</si>
  <si>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</si>
  <si>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</si>
  <si>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</si>
  <si>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</si>
  <si>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</si>
  <si>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</si>
  <si>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</si>
  <si>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</si>
  <si>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</si>
  <si>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</si>
  <si>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</si>
  <si>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</si>
  <si>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</si>
  <si>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</si>
  <si>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</si>
  <si>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</si>
  <si>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</si>
  <si>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</si>
  <si>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</si>
  <si>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</si>
  <si>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</si>
  <si>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</si>
  <si>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</si>
  <si>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</si>
  <si>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</si>
  <si>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</si>
  <si>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</si>
  <si>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</si>
  <si>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</si>
  <si>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</si>
  <si>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</si>
  <si>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</si>
  <si>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</si>
  <si>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</si>
  <si>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</si>
  <si>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</si>
  <si>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</si>
  <si>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</si>
  <si>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</si>
  <si>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</si>
  <si>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</si>
  <si>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</si>
  <si>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</si>
  <si>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</si>
  <si>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</si>
  <si>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</si>
  <si>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</si>
  <si>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</si>
  <si>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</si>
  <si>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</si>
  <si>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</si>
  <si>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</si>
  <si>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</si>
  <si>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</si>
  <si>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</si>
  <si>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</si>
  <si>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</si>
  <si>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</si>
  <si>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</si>
  <si>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</si>
  <si>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</si>
  <si>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</si>
  <si>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</si>
  <si>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</si>
  <si>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</si>
  <si>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</si>
  <si>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</si>
  <si>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</si>
  <si>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</si>
  <si>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</si>
  <si>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</si>
  <si>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</si>
  <si>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</si>
  <si>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</si>
  <si>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</si>
  <si>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</si>
  <si>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</si>
  <si>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</si>
  <si>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</si>
  <si>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</si>
  <si>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</si>
  <si>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</si>
  <si>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</si>
  <si>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</si>
  <si>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</si>
  <si>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</si>
  <si>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</si>
  <si>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</si>
  <si>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</si>
  <si>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</si>
  <si>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</si>
  <si>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</si>
  <si>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</si>
  <si>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</si>
  <si>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</si>
  <si>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</si>
  <si>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</si>
  <si>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</si>
  <si>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</si>
  <si>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</si>
  <si>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</si>
  <si>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</si>
  <si>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</si>
  <si>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</si>
  <si>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</si>
  <si>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</si>
  <si>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</si>
  <si>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</si>
  <si>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</si>
  <si>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</si>
  <si>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</si>
  <si>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</si>
  <si>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</si>
  <si>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</si>
  <si>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</si>
  <si>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</si>
  <si>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</si>
  <si>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</si>
  <si>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</si>
  <si>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</si>
  <si>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</si>
  <si>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</si>
  <si>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</si>
  <si>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</si>
  <si>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</si>
  <si>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</si>
  <si>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</si>
  <si>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</si>
  <si>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</si>
  <si>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</si>
  <si>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</si>
  <si>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</si>
  <si>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</si>
  <si>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</si>
  <si>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</si>
  <si>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</si>
  <si>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</si>
  <si>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</si>
  <si>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</si>
  <si>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</si>
  <si>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</si>
  <si>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</si>
  <si>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</si>
  <si>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</si>
  <si>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</si>
  <si>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</si>
  <si>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</si>
  <si>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</si>
  <si>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</si>
  <si>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</si>
  <si>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</si>
  <si>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</si>
  <si>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</si>
  <si>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</si>
  <si>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</si>
  <si>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</si>
  <si>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</si>
  <si>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</si>
  <si>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</si>
  <si>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</si>
  <si>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</si>
  <si>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</si>
  <si>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</si>
  <si>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</si>
  <si>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</si>
  <si>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</si>
  <si>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</si>
  <si>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</si>
  <si>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</si>
  <si>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</si>
  <si>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</si>
  <si>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</si>
  <si>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</si>
  <si>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</si>
  <si>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</si>
  <si>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</si>
  <si>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</si>
  <si>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</si>
  <si>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</si>
  <si>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</si>
  <si>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</si>
  <si>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</si>
  <si>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</si>
  <si>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</si>
  <si>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</si>
  <si>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</si>
  <si>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</si>
  <si>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</si>
  <si>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</si>
  <si>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</si>
  <si>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</si>
  <si>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</si>
  <si>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</si>
  <si>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</si>
  <si>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</si>
  <si>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</si>
  <si>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</si>
  <si>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</si>
  <si>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</si>
  <si>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</si>
  <si>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</si>
  <si>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</si>
  <si>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</si>
  <si>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</si>
  <si>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</si>
  <si>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</si>
  <si>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</si>
  <si>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</si>
  <si>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</si>
  <si>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</si>
  <si>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</si>
  <si>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</si>
  <si>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</si>
  <si>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</si>
  <si>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</si>
  <si>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</si>
  <si>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</si>
  <si>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</si>
  <si>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</si>
  <si>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</si>
  <si>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</si>
  <si>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</si>
  <si>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</si>
  <si>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</si>
  <si>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</si>
  <si>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</si>
  <si>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</si>
  <si>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</si>
  <si>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</si>
  <si>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</si>
  <si>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</si>
  <si>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</si>
  <si>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</si>
  <si>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</si>
  <si>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</si>
  <si>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</si>
  <si>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</si>
  <si>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</si>
  <si>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</si>
  <si>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</si>
  <si>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</si>
  <si>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</si>
  <si>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</si>
  <si>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</si>
  <si>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</si>
  <si>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</si>
  <si>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</si>
  <si>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</si>
  <si>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</si>
  <si>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</si>
  <si>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</si>
  <si>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</si>
  <si>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</si>
  <si>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</si>
  <si>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</si>
  <si>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</si>
  <si>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</si>
  <si>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</si>
  <si>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</si>
  <si>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</si>
  <si>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</si>
  <si>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</si>
  <si>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</si>
  <si>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</si>
  <si>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</si>
  <si>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</si>
  <si>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</si>
  <si>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</si>
  <si>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</si>
  <si>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</si>
  <si>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</si>
  <si>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</si>
  <si>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</si>
  <si>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</si>
  <si>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</si>
  <si>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</si>
  <si>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</si>
  <si>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</si>
  <si>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</si>
  <si>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</si>
  <si>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</si>
  <si>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</si>
  <si>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</si>
  <si>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</si>
  <si>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</si>
  <si>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</si>
  <si>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</si>
  <si>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</si>
  <si>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</si>
  <si>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</si>
  <si>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</si>
  <si>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</si>
  <si>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</si>
  <si>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</si>
  <si>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</si>
  <si>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</si>
  <si>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</si>
  <si>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</si>
  <si>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</si>
  <si>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</si>
  <si>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</si>
  <si>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</si>
  <si>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</si>
  <si>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</si>
  <si>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</si>
  <si>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</si>
  <si>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</si>
  <si>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</si>
  <si>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</si>
  <si>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</si>
  <si>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</si>
  <si>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</si>
  <si>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</si>
  <si>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</si>
  <si>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</si>
  <si>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</si>
  <si>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</si>
  <si>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</si>
  <si>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</si>
  <si>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</si>
  <si>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</si>
  <si>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</si>
  <si>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</si>
  <si>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</si>
  <si>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</si>
  <si>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</si>
  <si>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</si>
  <si>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</si>
  <si>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</si>
  <si>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</si>
  <si>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</si>
  <si>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</si>
  <si>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</si>
  <si>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</si>
  <si>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</si>
  <si>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</si>
  <si>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</si>
  <si>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</si>
  <si>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</si>
  <si>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</si>
  <si>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</si>
  <si>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</si>
  <si>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</si>
  <si>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</si>
  <si>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</si>
  <si>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</si>
  <si>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</si>
  <si>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</si>
  <si>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</si>
  <si>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</si>
  <si>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</si>
  <si>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</si>
  <si>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</si>
  <si>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</si>
  <si>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</si>
  <si>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</si>
  <si>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</si>
  <si>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</si>
  <si>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</si>
  <si>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</si>
  <si>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</si>
  <si>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</si>
  <si>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</si>
  <si>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</si>
  <si>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</si>
  <si>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</si>
  <si>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</si>
  <si>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</si>
  <si>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</si>
  <si>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</si>
  <si>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</si>
  <si>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</si>
  <si>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</si>
  <si>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</si>
  <si>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</si>
  <si>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</si>
  <si>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</si>
  <si>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</si>
  <si>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</si>
  <si>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</si>
  <si>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</si>
  <si>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</si>
  <si>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</si>
  <si>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</si>
  <si>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</si>
  <si>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</si>
  <si>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</si>
  <si>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</si>
  <si>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</si>
  <si>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</si>
  <si>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</si>
  <si>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</si>
  <si>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</si>
  <si>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</si>
  <si>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</si>
  <si>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</si>
  <si>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</si>
  <si>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</si>
  <si>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</si>
  <si>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</si>
  <si>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</si>
  <si>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</si>
  <si>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</si>
  <si>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</si>
  <si>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</si>
  <si>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</si>
  <si>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</si>
  <si>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</si>
  <si>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</si>
  <si>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</si>
  <si>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</si>
  <si>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</si>
  <si>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</si>
  <si>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</si>
  <si>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</si>
  <si>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</si>
  <si>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</si>
  <si>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</si>
  <si>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</si>
  <si>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</si>
  <si>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</si>
  <si>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</si>
  <si>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</si>
  <si>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</si>
  <si>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</si>
  <si>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</si>
  <si>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</si>
  <si>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</si>
  <si>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</si>
  <si>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</si>
  <si>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</si>
  <si>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</si>
  <si>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</si>
  <si>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</si>
  <si>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</si>
  <si>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</si>
  <si>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</si>
  <si>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</si>
  <si>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</si>
  <si>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</si>
  <si>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</si>
  <si>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</si>
  <si>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</si>
  <si>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</si>
  <si>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</si>
  <si>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</si>
  <si>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</si>
  <si>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</si>
  <si>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</si>
  <si>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</si>
  <si>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</si>
  <si>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</si>
  <si>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</si>
  <si>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</si>
  <si>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</si>
  <si>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</si>
  <si>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</si>
  <si>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</si>
  <si>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</si>
  <si>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</si>
  <si>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</si>
  <si>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</si>
  <si>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</si>
  <si>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</si>
  <si>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</si>
  <si>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</si>
  <si>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</si>
  <si>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</si>
  <si>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</si>
  <si>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</si>
  <si>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</si>
  <si>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</si>
  <si>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</si>
  <si>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</si>
  <si>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</si>
  <si>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</si>
  <si>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</si>
  <si>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</si>
  <si>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</si>
  <si>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</si>
  <si>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</si>
  <si>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</si>
  <si>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</si>
  <si>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</si>
  <si>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</si>
  <si>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</si>
  <si>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</si>
  <si>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</si>
  <si>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</si>
  <si>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</si>
  <si>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</si>
  <si>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</si>
  <si>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</si>
  <si>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</si>
  <si>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</si>
  <si>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</si>
  <si>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</si>
  <si>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</si>
  <si>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</si>
  <si>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</si>
  <si>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</si>
  <si>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</si>
  <si>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</si>
  <si>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</si>
  <si>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</si>
  <si>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</si>
  <si>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</si>
  <si>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</si>
  <si>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</si>
  <si>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</si>
  <si>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</si>
  <si>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</si>
  <si>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</si>
  <si>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</si>
  <si>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</si>
  <si>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</si>
  <si>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</si>
  <si>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</si>
  <si>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</si>
  <si>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</si>
  <si>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</si>
  <si>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</si>
  <si>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</si>
  <si>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</si>
  <si>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</si>
  <si>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</si>
  <si>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</si>
  <si>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</si>
  <si>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</si>
  <si>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</si>
  <si>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</si>
  <si>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</si>
  <si>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</si>
  <si>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</si>
  <si>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</si>
  <si>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</si>
  <si>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</si>
  <si>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</si>
  <si>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</si>
  <si>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</si>
  <si>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</si>
  <si>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</si>
  <si>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</si>
  <si>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</si>
  <si>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</si>
  <si>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</si>
  <si>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</si>
  <si>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</si>
  <si>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</si>
  <si>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</si>
  <si>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</si>
  <si>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</si>
  <si>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</si>
  <si>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</si>
  <si>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</si>
  <si>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</si>
  <si>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</si>
  <si>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</si>
  <si>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</si>
  <si>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</si>
  <si>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</si>
  <si>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</si>
  <si>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</si>
  <si>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</si>
  <si>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</si>
  <si>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</si>
  <si>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</si>
  <si>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</si>
  <si>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</si>
  <si>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</si>
  <si>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</si>
  <si>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</si>
  <si>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</si>
  <si>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</si>
  <si>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</si>
  <si>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</si>
  <si>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</si>
  <si>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</si>
  <si>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</si>
  <si>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</si>
  <si>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</si>
  <si>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</si>
  <si>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</si>
  <si>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</si>
  <si>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</si>
  <si>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</si>
  <si>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</si>
  <si>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</si>
  <si>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</si>
  <si>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</si>
  <si>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</si>
  <si>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</si>
  <si>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</si>
  <si>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</si>
  <si>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</si>
  <si>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</si>
  <si>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</si>
  <si>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</si>
  <si>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</si>
  <si>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</si>
  <si>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</si>
  <si>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</si>
  <si>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</si>
  <si>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</si>
  <si>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</si>
  <si>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</si>
  <si>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</si>
  <si>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</si>
  <si>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</si>
  <si>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</si>
  <si>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</si>
  <si>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</si>
  <si>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</si>
  <si>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</si>
  <si>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</si>
  <si>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</si>
  <si>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</si>
  <si>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</si>
  <si>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</si>
  <si>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</si>
  <si>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</si>
  <si>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</si>
  <si>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</si>
  <si>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</si>
  <si>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</si>
  <si>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</si>
  <si>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</si>
  <si>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</si>
  <si>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</si>
  <si>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</si>
  <si>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</si>
  <si>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</si>
  <si>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</si>
  <si>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</si>
  <si>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</si>
  <si>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</si>
  <si>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</si>
  <si>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</si>
  <si>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</si>
  <si>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</si>
  <si>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</si>
  <si>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</si>
  <si>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</si>
  <si>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</si>
  <si>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</si>
  <si>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</si>
  <si>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</si>
  <si>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</si>
  <si>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</si>
  <si>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</si>
  <si>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</si>
  <si>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</si>
  <si>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</si>
  <si>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</si>
  <si>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</si>
  <si>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</si>
  <si>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</si>
  <si>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</si>
  <si>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</si>
  <si>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</si>
  <si>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</si>
  <si>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</si>
  <si>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</si>
  <si>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</si>
  <si>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</si>
  <si>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</si>
  <si>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</si>
  <si>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</si>
  <si>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</si>
  <si>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</si>
  <si>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</si>
  <si>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</si>
  <si>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</si>
  <si>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</si>
  <si>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</si>
  <si>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</si>
  <si>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</si>
  <si>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</si>
  <si>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</si>
  <si>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</si>
  <si>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</si>
  <si>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</si>
  <si>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</si>
  <si>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</si>
  <si>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</si>
  <si>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</si>
  <si>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</si>
  <si>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</si>
  <si>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</si>
  <si>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</si>
  <si>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</si>
  <si>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</si>
  <si>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</si>
  <si>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</si>
  <si>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</si>
  <si>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</si>
  <si>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</si>
  <si>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</si>
  <si>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</si>
  <si>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</si>
  <si>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</si>
  <si>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</si>
  <si>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</si>
  <si>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</si>
  <si>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</si>
  <si>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</si>
  <si>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</si>
  <si>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</si>
  <si>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</si>
  <si>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</si>
  <si>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</si>
  <si>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</si>
  <si>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</si>
  <si>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</si>
  <si>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</si>
  <si>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</si>
  <si>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</si>
  <si>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</si>
  <si>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</si>
  <si>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</si>
  <si>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</si>
  <si>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</si>
  <si>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</si>
  <si>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</si>
  <si>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</si>
  <si>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</si>
  <si>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</si>
  <si>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</si>
  <si>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</si>
  <si>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</si>
  <si>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</si>
  <si>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</si>
  <si>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</si>
  <si>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</si>
  <si>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</si>
  <si>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</si>
  <si>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</si>
  <si>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</si>
  <si>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</si>
  <si>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</si>
  <si>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</si>
  <si>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</si>
  <si>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</si>
  <si>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</si>
  <si>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</si>
  <si>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</si>
  <si>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</si>
  <si>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</si>
  <si>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</si>
  <si>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</si>
  <si>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</si>
  <si>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</si>
  <si>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</si>
  <si>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</si>
  <si>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</si>
  <si>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</si>
  <si>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</si>
  <si>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</si>
  <si>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</si>
  <si>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</si>
  <si>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</si>
  <si>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</si>
  <si>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</si>
  <si>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</si>
  <si>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</si>
  <si>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</si>
  <si>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</si>
  <si>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</si>
  <si>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</si>
  <si>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</si>
  <si>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</si>
  <si>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</si>
  <si>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</si>
  <si>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</si>
  <si>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</si>
  <si>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</si>
  <si>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</si>
  <si>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</si>
  <si>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</si>
  <si>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</si>
  <si>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</si>
  <si>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</si>
  <si>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</si>
  <si>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</si>
  <si>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</si>
  <si>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</si>
  <si>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</si>
  <si>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</si>
  <si>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</si>
  <si>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</si>
  <si>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</si>
  <si>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</si>
  <si>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</si>
  <si>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</si>
  <si>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</si>
  <si>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</si>
  <si>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</si>
  <si>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</si>
  <si>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</si>
  <si>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</si>
  <si>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</si>
  <si>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</si>
  <si>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</si>
  <si>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</si>
  <si>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</si>
  <si>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</si>
  <si>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</si>
  <si>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</si>
  <si>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</si>
  <si>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</si>
  <si>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</si>
  <si>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</si>
  <si>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</si>
  <si>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</si>
  <si>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</si>
  <si>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</si>
  <si>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</si>
  <si>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</si>
  <si>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</si>
  <si>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</si>
  <si>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</si>
  <si>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</si>
  <si>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</si>
  <si>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</si>
  <si>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</si>
  <si>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</si>
  <si>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</si>
  <si>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</si>
  <si>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</si>
  <si>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</si>
  <si>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</si>
  <si>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</si>
  <si>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</si>
  <si>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</si>
  <si>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</si>
  <si>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</si>
  <si>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</si>
  <si>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</si>
  <si>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</si>
  <si>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</si>
  <si>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</si>
  <si>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</si>
  <si>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</si>
  <si>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</si>
  <si>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</si>
  <si>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</si>
  <si>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</si>
  <si>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</si>
  <si>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</si>
  <si>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</si>
  <si>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</si>
  <si>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</si>
  <si>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</si>
  <si>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</si>
  <si>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</si>
  <si>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</si>
  <si>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</si>
  <si>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</si>
  <si>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</si>
  <si>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</si>
  <si>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</si>
  <si>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</si>
  <si>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</si>
  <si>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</si>
  <si>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</si>
  <si>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</si>
  <si>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</si>
  <si>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</si>
  <si>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</si>
  <si>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</si>
  <si>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</si>
  <si>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</si>
  <si>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</si>
  <si>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</si>
  <si>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</si>
  <si>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</si>
  <si>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</si>
  <si>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</si>
  <si>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</si>
  <si>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</si>
  <si>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</si>
  <si>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</si>
  <si>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</si>
  <si>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</si>
  <si>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</si>
  <si>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</si>
  <si>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</si>
  <si>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</si>
  <si>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</si>
  <si>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</si>
  <si>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</si>
  <si>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</si>
  <si>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</si>
  <si>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</si>
  <si>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</si>
  <si>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</si>
  <si>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</si>
  <si>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</si>
  <si>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</si>
  <si>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</si>
  <si>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</si>
  <si>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</si>
  <si>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</si>
  <si>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</si>
  <si>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</si>
  <si>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</si>
  <si>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</si>
  <si>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</si>
  <si>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</si>
  <si>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</si>
  <si>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</si>
  <si>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</si>
  <si>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</si>
  <si>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</si>
  <si>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</si>
  <si>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</si>
  <si>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</si>
  <si>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</si>
  <si>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</si>
  <si>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</si>
  <si>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</si>
  <si>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</si>
  <si>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</si>
  <si>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</si>
  <si>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</si>
  <si>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</si>
  <si>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</si>
  <si>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</si>
  <si>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</si>
  <si>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</si>
  <si>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</si>
  <si>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</si>
  <si>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</si>
  <si>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</si>
  <si>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</si>
  <si>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</si>
  <si>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</si>
  <si>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</si>
  <si>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</si>
  <si>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</si>
  <si>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</si>
  <si>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</si>
  <si>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</si>
  <si>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</si>
  <si>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</si>
  <si>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</si>
  <si>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</si>
  <si>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</si>
  <si>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</si>
  <si>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</si>
  <si>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</si>
  <si>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</si>
  <si>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</si>
  <si>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</si>
  <si>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</si>
  <si>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</si>
  <si>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</si>
  <si>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</si>
  <si>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</si>
  <si>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</si>
  <si>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</si>
  <si>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</si>
  <si>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</si>
  <si>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</si>
  <si>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</si>
  <si>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</si>
  <si>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</si>
  <si>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</si>
  <si>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</si>
  <si>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</si>
  <si>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</si>
  <si>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</si>
  <si>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</si>
  <si>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</si>
  <si>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</si>
  <si>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</si>
  <si>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</si>
  <si>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</si>
  <si>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</si>
  <si>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</si>
  <si>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</si>
  <si>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</si>
  <si>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</si>
  <si>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</si>
  <si>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</si>
  <si>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</si>
  <si>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</si>
  <si>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</si>
  <si>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</si>
  <si>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</si>
  <si>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</si>
  <si>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</si>
  <si>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</si>
  <si>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</si>
  <si>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</si>
  <si>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</si>
  <si>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</si>
  <si>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</si>
  <si>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</si>
  <si>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</si>
  <si>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</si>
  <si>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</si>
  <si>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</si>
  <si>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</si>
  <si>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</si>
  <si>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</si>
  <si>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</si>
  <si>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</si>
  <si>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</si>
  <si>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</si>
  <si>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</si>
  <si>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</si>
  <si>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</si>
  <si>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</si>
  <si>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</si>
  <si>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</si>
  <si>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</si>
  <si>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</si>
  <si>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</si>
  <si>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</si>
  <si>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</si>
  <si>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</si>
  <si>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</si>
  <si>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</si>
  <si>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</si>
  <si>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</si>
  <si>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</si>
  <si>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</si>
  <si>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</si>
  <si>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</si>
  <si>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</si>
  <si>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</si>
  <si>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</si>
  <si>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</si>
  <si>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</si>
  <si>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</si>
  <si>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</si>
  <si>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</si>
  <si>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</si>
  <si>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</si>
  <si>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</si>
  <si>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</si>
  <si>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</si>
  <si>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</si>
  <si>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</si>
  <si>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</si>
  <si>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</si>
  <si>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</si>
  <si>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</si>
  <si>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</si>
  <si>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</si>
  <si>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</si>
  <si>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</si>
  <si>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</si>
  <si>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</si>
  <si>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</si>
  <si>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</si>
  <si>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</si>
  <si>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</si>
  <si>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</si>
  <si>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</si>
  <si>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</si>
  <si>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</si>
  <si>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</si>
  <si>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</si>
  <si>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</si>
  <si>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</si>
  <si>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</si>
  <si>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</si>
  <si>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</si>
  <si>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</si>
  <si>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</si>
  <si>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</si>
  <si>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</si>
  <si>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</si>
  <si>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</si>
  <si>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</si>
  <si>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</si>
  <si>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</si>
  <si>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</si>
  <si>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</si>
  <si>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</si>
  <si>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</si>
  <si>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</si>
  <si>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</si>
  <si>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</si>
  <si>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</si>
  <si>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</si>
  <si>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</si>
  <si>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</si>
  <si>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</si>
  <si>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</si>
  <si>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</si>
  <si>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</si>
  <si>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</si>
  <si>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</si>
  <si>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</si>
  <si>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</si>
  <si>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</si>
  <si>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</si>
  <si>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</si>
  <si>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</si>
  <si>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</si>
  <si>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</si>
  <si>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</si>
  <si>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</si>
  <si>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</si>
  <si>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</si>
  <si>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</si>
  <si>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</si>
  <si>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</si>
  <si>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</si>
  <si>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</si>
  <si>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</si>
  <si>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</si>
  <si>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</si>
  <si>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</si>
  <si>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</si>
  <si>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</si>
  <si>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</si>
  <si>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</si>
  <si>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</si>
  <si>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</si>
  <si>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</si>
  <si>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</si>
  <si>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</si>
  <si>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</si>
  <si>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</si>
  <si>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</si>
  <si>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</si>
  <si>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</si>
  <si>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</si>
  <si>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</si>
  <si>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</si>
  <si>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</si>
  <si>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</si>
  <si>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</si>
  <si>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</si>
  <si>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</si>
  <si>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</si>
  <si>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</si>
  <si>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</si>
  <si>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</si>
  <si>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</si>
  <si>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</si>
  <si>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</si>
  <si>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</si>
  <si>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</si>
  <si>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</si>
  <si>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</si>
  <si>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</si>
  <si>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</si>
  <si>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</si>
  <si>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</si>
  <si>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</si>
  <si>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</si>
  <si>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</si>
  <si>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</si>
  <si>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</si>
  <si>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</si>
  <si>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</si>
  <si>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</si>
  <si>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</si>
  <si>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</si>
  <si>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</si>
  <si>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</si>
  <si>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</si>
  <si>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</si>
  <si>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</si>
  <si>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</si>
  <si>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</si>
  <si>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</si>
  <si>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</si>
  <si>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</si>
  <si>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</si>
  <si>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</si>
  <si>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</si>
  <si>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</si>
  <si>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</si>
  <si>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</si>
  <si>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</si>
  <si>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</si>
  <si>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</si>
  <si>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</si>
  <si>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</si>
  <si>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</si>
  <si>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</si>
  <si>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</si>
  <si>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</si>
  <si>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</si>
  <si>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</si>
  <si>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</si>
  <si>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</si>
  <si>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</si>
  <si>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</si>
  <si>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</si>
  <si>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</si>
  <si>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</si>
  <si>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</si>
  <si>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</si>
  <si>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</si>
  <si>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</si>
  <si>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</si>
  <si>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</si>
  <si>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</si>
  <si>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</si>
  <si>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</si>
  <si>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</si>
  <si>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</si>
  <si>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</si>
  <si>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</si>
  <si>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</si>
  <si>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</si>
  <si>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</si>
  <si>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</si>
  <si>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</si>
  <si>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</si>
  <si>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</si>
  <si>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</si>
  <si>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</si>
  <si>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</si>
  <si>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</si>
  <si>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</si>
  <si>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</si>
  <si>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</si>
  <si>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</si>
  <si>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</si>
  <si>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</si>
  <si>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</si>
  <si>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</si>
  <si>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</si>
  <si>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</si>
  <si>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</si>
  <si>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</si>
  <si>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</si>
  <si>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</si>
  <si>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</si>
  <si>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</si>
  <si>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</si>
  <si>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</si>
  <si>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</si>
  <si>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</si>
  <si>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</si>
  <si>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</si>
  <si>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</si>
  <si>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</si>
  <si>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</si>
  <si>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</si>
  <si>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</si>
  <si>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</si>
  <si>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</si>
  <si>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</si>
  <si>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</si>
  <si>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</si>
  <si>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</si>
  <si>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</si>
  <si>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</si>
  <si>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</si>
  <si>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</si>
  <si>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</si>
  <si>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</si>
  <si>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</si>
  <si>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</si>
  <si>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</si>
  <si>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</si>
  <si>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</si>
  <si>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</si>
  <si>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</si>
  <si>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</si>
  <si>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</si>
  <si>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</si>
  <si>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</si>
  <si>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</si>
  <si>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</si>
  <si>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</si>
  <si>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</si>
  <si>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</si>
  <si>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</si>
  <si>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</si>
  <si>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</si>
  <si>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</si>
  <si>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</si>
  <si>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</si>
  <si>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</si>
  <si>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</si>
  <si>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</si>
  <si>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</si>
  <si>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</si>
  <si>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</si>
  <si>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</si>
  <si>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</si>
  <si>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</si>
  <si>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</si>
  <si>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</si>
  <si>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</si>
  <si>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</si>
  <si>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</si>
  <si>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</si>
  <si>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</si>
  <si>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</si>
  <si>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</si>
  <si>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</si>
  <si>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</si>
  <si>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</si>
  <si>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</si>
  <si>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</si>
  <si>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</si>
  <si>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</si>
  <si>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</si>
  <si>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</si>
  <si>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</si>
  <si>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</si>
  <si>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</si>
  <si>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</si>
  <si>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</si>
  <si>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</si>
  <si>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</si>
  <si>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</si>
  <si>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</si>
  <si>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</si>
  <si>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</si>
  <si>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</si>
  <si>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</si>
  <si>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</si>
  <si>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</si>
  <si>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</si>
  <si>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</si>
  <si>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</si>
  <si>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</si>
  <si>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</si>
  <si>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</si>
  <si>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</si>
  <si>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</si>
  <si>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</si>
  <si>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</si>
  <si>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</si>
  <si>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</si>
  <si>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</si>
  <si>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</si>
  <si>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</si>
  <si>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</si>
  <si>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</si>
  <si>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</si>
  <si>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</si>
  <si>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</si>
  <si>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</si>
  <si>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</si>
  <si>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</si>
  <si>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</si>
  <si>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</si>
  <si>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</si>
  <si>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</si>
  <si>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</si>
  <si>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</si>
  <si>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</si>
  <si>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</si>
  <si>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</si>
  <si>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</si>
  <si>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</si>
  <si>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</si>
  <si>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</si>
  <si>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</si>
  <si>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</si>
  <si>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</si>
  <si>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</si>
  <si>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</si>
  <si>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</si>
  <si>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</si>
  <si>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</si>
  <si>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</si>
  <si>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</si>
  <si>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</si>
  <si>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</si>
  <si>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</si>
  <si>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</si>
  <si>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</si>
  <si>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</si>
  <si>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</si>
  <si>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</si>
  <si>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</si>
  <si>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</si>
  <si>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</si>
  <si>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</si>
  <si>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</si>
  <si>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</si>
  <si>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</si>
  <si>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</si>
  <si>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</si>
  <si>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</si>
  <si>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</si>
  <si>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</si>
  <si>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</si>
  <si>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</si>
  <si>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</si>
  <si>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</si>
  <si>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</si>
  <si>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</si>
  <si>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</si>
  <si>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</si>
  <si>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</si>
  <si>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</si>
  <si>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</si>
  <si>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</si>
  <si>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</si>
  <si>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</si>
  <si>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</si>
  <si>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</si>
  <si>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</si>
  <si>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</si>
  <si>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</si>
  <si>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</si>
  <si>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</si>
  <si>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</si>
  <si>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</si>
  <si>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</si>
  <si>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</si>
  <si>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</si>
  <si>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</si>
  <si>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</si>
  <si>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</si>
  <si>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</si>
  <si>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</si>
  <si>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</si>
  <si>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</si>
  <si>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</si>
  <si>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</si>
  <si>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</si>
  <si>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</si>
  <si>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</si>
  <si>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</si>
  <si>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</si>
  <si>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</si>
  <si>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</si>
  <si>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</si>
  <si>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</si>
  <si>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</si>
  <si>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</si>
  <si>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</si>
  <si>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</si>
  <si>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</si>
  <si>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</si>
  <si>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</si>
  <si>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</si>
  <si>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</si>
  <si>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</si>
  <si>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</si>
  <si>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</si>
  <si>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</si>
  <si>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</si>
  <si>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</si>
  <si>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</si>
  <si>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</si>
  <si>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</si>
  <si>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</si>
  <si>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</si>
  <si>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</si>
  <si>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</si>
  <si>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</si>
  <si>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</si>
  <si>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</si>
  <si>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</si>
  <si>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</si>
  <si>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</si>
  <si>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</si>
  <si>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</si>
  <si>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</si>
  <si>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</si>
  <si>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</si>
  <si>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</si>
  <si>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</si>
  <si>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</si>
  <si>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</si>
  <si>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</si>
  <si>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</si>
  <si>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</si>
  <si>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</si>
  <si>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</si>
  <si>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</si>
  <si>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</si>
  <si>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</si>
  <si>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</si>
  <si>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</si>
  <si>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</si>
  <si>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</si>
  <si>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</si>
  <si>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</si>
  <si>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</si>
  <si>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</si>
  <si>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</si>
  <si>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</si>
  <si>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</si>
  <si>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</si>
  <si>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</si>
  <si>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</si>
  <si>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</si>
  <si>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</si>
  <si>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</si>
  <si>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</si>
  <si>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</si>
  <si>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</si>
  <si>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</si>
  <si>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</si>
  <si>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</si>
  <si>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</si>
  <si>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</si>
  <si>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</si>
  <si>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</si>
  <si>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</si>
  <si>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</si>
  <si>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</si>
  <si>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</si>
  <si>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</si>
  <si>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</si>
  <si>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</si>
  <si>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</si>
  <si>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</si>
  <si>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</si>
  <si>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</si>
  <si>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</si>
  <si>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</si>
  <si>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</si>
  <si>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</si>
  <si>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</si>
  <si>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</si>
  <si>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</si>
  <si>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</si>
  <si>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</si>
  <si>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</si>
  <si>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</si>
  <si>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</si>
  <si>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</si>
  <si>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</si>
  <si>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</si>
  <si>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</si>
  <si>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</si>
  <si>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</si>
  <si>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</si>
  <si>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</si>
  <si>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</si>
  <si>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</si>
  <si>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</si>
  <si>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</si>
  <si>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</si>
  <si>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</si>
  <si>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</si>
  <si>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</si>
  <si>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</si>
  <si>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</si>
  <si>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</si>
  <si>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</si>
  <si>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</si>
  <si>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</si>
  <si>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</si>
  <si>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</si>
  <si>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</si>
  <si>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</si>
  <si>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</si>
  <si>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</si>
  <si>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</si>
  <si>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</si>
  <si>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</si>
  <si>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</si>
  <si>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</si>
  <si>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</si>
  <si>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</si>
  <si>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</si>
  <si>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</si>
  <si>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</si>
  <si>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</si>
  <si>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</si>
  <si>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</si>
  <si>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</si>
  <si>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</si>
  <si>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</si>
  <si>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</si>
  <si>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</si>
  <si>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</si>
  <si>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</si>
  <si>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</si>
  <si>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</si>
  <si>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</si>
  <si>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</si>
  <si>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</si>
  <si>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</si>
  <si>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</si>
  <si>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</si>
  <si>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</si>
  <si>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</si>
  <si>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</si>
  <si>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</si>
  <si>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</si>
  <si>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</si>
  <si>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</si>
  <si>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</si>
  <si>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</si>
  <si>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</si>
  <si>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</si>
  <si>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</si>
  <si>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</si>
  <si>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</si>
  <si>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</si>
  <si>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</si>
  <si>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</si>
  <si>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</si>
  <si>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</si>
  <si>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</si>
  <si>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</si>
  <si>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</si>
  <si>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</si>
  <si>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</si>
  <si>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</si>
  <si>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</si>
  <si>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</si>
  <si>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</si>
  <si>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</si>
  <si>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</si>
  <si>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</si>
  <si>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</si>
  <si>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</si>
  <si>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</si>
  <si>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</si>
  <si>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</si>
  <si>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</si>
  <si>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</si>
  <si>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</si>
  <si>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</si>
  <si>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</si>
  <si>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</si>
  <si>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</si>
  <si>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</si>
  <si>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</si>
  <si>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</si>
  <si>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</si>
  <si>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</si>
  <si>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</si>
  <si>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</si>
  <si>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</si>
  <si>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</si>
  <si>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</si>
  <si>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</si>
  <si>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</si>
  <si>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</si>
  <si>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</si>
  <si>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</si>
  <si>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</si>
  <si>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</si>
  <si>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</si>
  <si>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</si>
  <si>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</si>
  <si>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</si>
  <si>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</si>
  <si>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</si>
  <si>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</si>
  <si>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</si>
  <si>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</si>
  <si>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</si>
  <si>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</si>
  <si>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</si>
  <si>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</si>
  <si>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</si>
  <si>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</si>
  <si>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</si>
  <si>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</si>
  <si>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</si>
  <si>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</si>
  <si>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</si>
  <si>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</si>
  <si>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</si>
  <si>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</si>
  <si>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</si>
  <si>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</si>
  <si>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</si>
  <si>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</si>
  <si>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</si>
  <si>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</si>
  <si>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</si>
  <si>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</si>
  <si>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</si>
  <si>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</si>
  <si>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</si>
  <si>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</si>
  <si>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</si>
  <si>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</si>
  <si>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</si>
  <si>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</si>
  <si>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</si>
  <si>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</si>
  <si>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</si>
  <si>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</si>
  <si>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</si>
  <si>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</si>
  <si>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</si>
  <si>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</si>
  <si>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</si>
  <si>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</si>
  <si>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</si>
  <si>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</si>
  <si>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</si>
  <si>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</si>
  <si>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</si>
  <si>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</si>
  <si>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</si>
  <si>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</si>
  <si>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</si>
  <si>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</si>
  <si>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</si>
  <si>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</si>
  <si>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</si>
  <si>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</si>
  <si>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</si>
  <si>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</si>
  <si>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</si>
  <si>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</si>
  <si>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</si>
  <si>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</si>
  <si>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</si>
  <si>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</si>
  <si>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</si>
  <si>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</si>
  <si>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</si>
  <si>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</si>
  <si>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</si>
  <si>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</si>
  <si>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</si>
  <si>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</si>
  <si>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</si>
  <si>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</si>
  <si>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</si>
  <si>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</si>
  <si>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</si>
  <si>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</si>
  <si>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</si>
  <si>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</si>
  <si>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</si>
  <si>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</si>
  <si>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</si>
  <si>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</si>
  <si>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</si>
  <si>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</si>
  <si>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</si>
  <si>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</si>
  <si>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</si>
  <si>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</si>
  <si>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</si>
  <si>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</si>
  <si>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</si>
  <si>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</si>
  <si>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</si>
  <si>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</si>
  <si>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</si>
  <si>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</si>
  <si>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</si>
  <si>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</si>
  <si>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</si>
  <si>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</si>
  <si>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</si>
  <si>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</si>
  <si>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</si>
  <si>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</si>
  <si>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</si>
  <si>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</si>
  <si>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</si>
  <si>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</si>
  <si>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</si>
  <si>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</si>
  <si>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</si>
  <si>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</si>
  <si>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</si>
  <si>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</si>
  <si>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</si>
  <si>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</si>
  <si>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</si>
  <si>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</si>
  <si>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</si>
  <si>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</si>
  <si>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</si>
  <si>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</si>
  <si>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</si>
  <si>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</si>
  <si>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</si>
  <si>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</si>
  <si>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</si>
  <si>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</si>
  <si>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</si>
  <si>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</si>
  <si>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</si>
  <si>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</si>
  <si>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</si>
  <si>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</si>
  <si>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</si>
  <si>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</si>
  <si>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</si>
  <si>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</si>
  <si>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</si>
  <si>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</si>
  <si>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</si>
  <si>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</si>
  <si>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</si>
  <si>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</si>
  <si>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</si>
  <si>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</si>
  <si>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</si>
  <si>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</si>
  <si>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</si>
  <si>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</si>
  <si>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</si>
  <si>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</si>
  <si>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</si>
  <si>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</si>
  <si>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</si>
  <si>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</si>
  <si>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</si>
  <si>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</si>
  <si>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</si>
  <si>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</si>
  <si>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</si>
  <si>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</si>
  <si>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</si>
  <si>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</si>
  <si>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</si>
  <si>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</si>
  <si>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</si>
  <si>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</si>
  <si>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</si>
  <si>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</si>
  <si>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</si>
  <si>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</si>
  <si>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</si>
  <si>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</si>
  <si>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</si>
  <si>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</si>
  <si>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</si>
  <si>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</si>
  <si>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</si>
  <si>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</si>
  <si>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</si>
  <si>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</si>
  <si>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</si>
  <si>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</si>
  <si>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</si>
  <si>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</si>
  <si>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</si>
  <si>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</si>
  <si>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</si>
  <si>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</si>
  <si>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</si>
  <si>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</si>
  <si>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</si>
  <si>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</si>
  <si>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</si>
  <si>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</si>
  <si>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</si>
  <si>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</si>
  <si>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</si>
  <si>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</si>
  <si>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</si>
  <si>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</si>
  <si>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</si>
  <si>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</si>
  <si>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</si>
  <si>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</si>
  <si>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</si>
  <si>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</si>
  <si>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</si>
  <si>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</si>
  <si>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</si>
  <si>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</si>
  <si>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</si>
  <si>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</si>
  <si>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</si>
  <si>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</si>
  <si>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</si>
  <si>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</si>
  <si>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</si>
  <si>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</si>
  <si>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</si>
  <si>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</si>
  <si>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</si>
  <si>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</si>
  <si>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</si>
  <si>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</si>
  <si>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</si>
  <si>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</si>
  <si>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</si>
  <si>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</si>
  <si>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</si>
  <si>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</si>
  <si>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</si>
  <si>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</si>
  <si>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</si>
  <si>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</si>
  <si>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</si>
  <si>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</si>
  <si>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</si>
  <si>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</si>
  <si>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</si>
  <si>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</si>
  <si>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</si>
  <si>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</si>
  <si>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</si>
  <si>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</si>
  <si>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</si>
  <si>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</si>
  <si>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</si>
  <si>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</si>
  <si>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</si>
  <si>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</si>
  <si>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</si>
  <si>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</si>
  <si>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</si>
  <si>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</si>
  <si>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</si>
  <si>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</si>
  <si>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</si>
  <si>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</si>
  <si>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</si>
  <si>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</si>
  <si>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</si>
  <si>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</si>
  <si>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</si>
  <si>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</si>
  <si>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</si>
  <si>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</si>
  <si>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</si>
  <si>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</si>
  <si>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</si>
  <si>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</si>
  <si>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</si>
  <si>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</si>
  <si>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</si>
  <si>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</si>
  <si>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</si>
  <si>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</si>
  <si>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</si>
  <si>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</si>
  <si>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</si>
  <si>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</si>
  <si>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</si>
  <si>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</si>
  <si>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</si>
  <si>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</si>
  <si>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</si>
  <si>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</si>
  <si>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</si>
  <si>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</si>
  <si>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</si>
  <si>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</si>
  <si>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</si>
  <si>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</si>
  <si>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</si>
  <si>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</si>
  <si>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</si>
  <si>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</si>
  <si>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</si>
  <si>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</si>
  <si>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</si>
  <si>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</si>
  <si>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</si>
  <si>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</si>
  <si>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</si>
  <si>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</si>
  <si>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</si>
  <si>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</si>
  <si>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</si>
  <si>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</si>
  <si>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</si>
  <si>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</si>
  <si>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</si>
  <si>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</si>
  <si>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</si>
  <si>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</si>
  <si>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</si>
  <si>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</si>
  <si>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</si>
  <si>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</si>
  <si>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</si>
  <si>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</si>
  <si>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</si>
  <si>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</si>
  <si>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</si>
  <si>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</si>
  <si>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</si>
  <si>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</si>
  <si>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</si>
  <si>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</si>
  <si>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</si>
  <si>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</si>
  <si>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</si>
  <si>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</si>
  <si>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</si>
  <si>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</si>
  <si>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</si>
  <si>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</si>
  <si>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</si>
  <si>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</si>
  <si>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</si>
  <si>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</si>
  <si>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</si>
  <si>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</si>
  <si>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</si>
  <si>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</si>
  <si>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</si>
  <si>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</si>
  <si>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</si>
  <si>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</si>
  <si>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</si>
  <si>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</si>
  <si>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</si>
  <si>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</si>
  <si>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</si>
  <si>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</si>
  <si>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</si>
  <si>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</si>
  <si>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</si>
  <si>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</si>
  <si>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</si>
  <si>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</si>
  <si>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</si>
  <si>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</si>
  <si>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</si>
  <si>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</si>
  <si>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</si>
  <si>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</si>
  <si>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</si>
  <si>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</si>
  <si>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</si>
  <si>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</si>
  <si>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</si>
  <si>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</si>
  <si>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</si>
  <si>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</si>
  <si>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</si>
  <si>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</si>
  <si>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</si>
  <si>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</si>
  <si>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</si>
  <si>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</si>
  <si>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</si>
  <si>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</si>
  <si>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</si>
  <si>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</si>
  <si>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</si>
  <si>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</si>
  <si>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</si>
  <si>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</si>
  <si>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</si>
  <si>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</si>
  <si>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</si>
  <si>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</si>
  <si>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</si>
  <si>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</si>
  <si>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</si>
  <si>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</si>
  <si>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</si>
  <si>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</si>
  <si>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</si>
  <si>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</si>
  <si>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</si>
  <si>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</si>
  <si>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</si>
  <si>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</si>
  <si>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</si>
  <si>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</si>
  <si>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</si>
  <si>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</si>
  <si>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</si>
  <si>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</si>
  <si>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</si>
  <si>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</si>
  <si>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</si>
  <si>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</si>
  <si>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</si>
  <si>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</si>
  <si>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</si>
  <si>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</si>
  <si>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</si>
  <si>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</si>
  <si>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</si>
  <si>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</si>
  <si>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</si>
  <si>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</si>
  <si>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</si>
  <si>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</si>
  <si>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</si>
  <si>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</si>
  <si>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</si>
  <si>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</si>
  <si>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</si>
  <si>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</si>
  <si>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</si>
  <si>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</si>
  <si>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</si>
  <si>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</si>
  <si>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</si>
  <si>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</si>
  <si>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</si>
  <si>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PCM-20251206-00000523</t>
  </si>
  <si>
    <t>Critical</t>
  </si>
  <si>
    <t>team need 20 min</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</si>
  <si>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</si>
  <si>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</si>
  <si>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</si>
  <si>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</si>
  <si>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</si>
  <si>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</si>
  <si>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</si>
  <si>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</si>
  <si>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</si>
  <si>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site is located inside Aramco and access not available</t>
  </si>
  <si>
    <t>PCM-20251206-00000586</t>
  </si>
  <si>
    <t xml:space="preserve">team at site </t>
  </si>
  <si>
    <t>PCM-20251206-00000573</t>
  </si>
  <si>
    <t xml:space="preserve">ETA 45 min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</si>
  <si>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</si>
  <si>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</si>
  <si>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</si>
  <si>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</si>
  <si>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</si>
  <si>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</si>
  <si>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</si>
  <si>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</si>
  <si>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</si>
  <si>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</si>
  <si>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PCM-20251206-00000148</t>
  </si>
  <si>
    <t>Power sharing with hotel and power NA,  currently hotel closed and no one available</t>
  </si>
  <si>
    <t>PCM-20251206-00000545</t>
  </si>
  <si>
    <t>EM Team on the way ETA: 50 Mins</t>
  </si>
  <si>
    <t>PCM-20251206-00000439</t>
  </si>
  <si>
    <t>team at site TS</t>
  </si>
  <si>
    <t>PCM-20251206-00000606</t>
  </si>
  <si>
    <t>team on the way need 90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</si>
</sst>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6" totalsRowShown="0" headerRowDxfId="96" dataDxfId="95" headerRowBorderDxfId="93" tableBorderDxfId="94" totalsRowBorderDxfId="92">
  <autoFilter ref="A1:L19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5" totalsRowShown="0" headerRowDxfId="79" dataDxfId="78" headerRowBorderDxfId="76" tableBorderDxfId="77" totalsRowBorderDxfId="75">
  <autoFilter ref="A1:L2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76" totalsRowShown="0" headerRowDxfId="46" dataDxfId="45" headerRowBorderDxfId="43" tableBorderDxfId="44" totalsRowBorderDxfId="42">
  <autoFilter ref="A1:L1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2" totalsRowShown="0" headerRowDxfId="29" dataDxfId="28" headerRowBorderDxfId="26" tableBorderDxfId="27">
  <autoFilter ref="A1:L4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3" totalsRowShown="0" headerRowDxfId="13" tableBorderDxfId="12">
  <autoFilter ref="A1:L413"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334.49071157407161</v>
      </c>
      <c r="H2" s="73">
        <v>45662.943402777775</v>
      </c>
      <c r="I2" s="56" t="str">
        <f>IFERROR(VLOOKUP(D2,DB!A:F,6,0),"")</f>
        <v>Generator-SG</v>
      </c>
      <c r="J2" s="56" t="str">
        <f>IFERROR(VLOOKUP(D2,DB!A:G,7,0),"")</f>
        <v>Dead</v>
      </c>
      <c r="K2" s="64" t="s">
        <v>39107</v>
      </c>
      <c r="L2" s="62" t="str">
        <f>IFERROR(VLOOKUP(D2,DB!A:I,9,0),"")</f>
        <v>Latis</v>
      </c>
    </row>
    <row r="3" spans="1:15" ht="15" customHeight="1">
      <c r="A3" s="126" t="s">
        <v>39108</v>
      </c>
      <c r="B3" s="125" t="str">
        <f>IFERROR(VLOOKUP(D3,DB!A:K,11,0),"")</f>
        <v>R1</v>
      </c>
      <c r="C3" s="125">
        <v>1</v>
      </c>
      <c r="D3" s="56" t="s">
        <v>15465</v>
      </c>
      <c r="E3" s="124" t="s">
        <v>39109</v>
      </c>
      <c r="F3" s="123">
        <v>45997.368055555555</v>
      </c>
      <c r="G3" s="122">
        <f ca="1">IFERROR(NOW()-F3,"-")</f>
        <v>7.1081944442994427E-2</v>
      </c>
      <c r="H3" s="123">
        <v>45997.363668981481</v>
      </c>
      <c r="I3" s="125" t="str">
        <f>IFERROR(VLOOKUP(D3,DB!A:F,6,0),"")</f>
        <v>SCECO</v>
      </c>
      <c r="J3" s="125" t="str">
        <f>IFERROR(VLOOKUP(D3,DB!A:G,7,0),"")</f>
        <v>Good+Vandalized</v>
      </c>
      <c r="K3" s="121" t="s">
        <v>39110</v>
      </c>
      <c r="L3" s="120" t="str">
        <f>IFERROR(VLOOKUP(D3,DB!A:I,9,0),"")</f>
        <v>Latis</v>
      </c>
    </row>
    <row r="4" spans="1:15" ht="15" customHeight="1">
      <c r="A4" s="126"/>
      <c r="B4" s="125" t="str">
        <f>IFERROR(VLOOKUP(D4,DB!A:K,11,0),"")</f>
        <v/>
      </c>
      <c r="C4" s="125"/>
      <c r="D4" s="56"/>
      <c r="E4" s="124"/>
      <c r="F4" s="123"/>
      <c r="G4" s="122">
        <f ca="1">IFERROR(NOW()-F4,"-")</f>
        <v>45997.439137499998</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45997.439137499998</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45997.439137499998</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45997.439137499998</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45997.439137499998</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45997.439137499998</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45997.439137499998</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45997.439137499998</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45997.439137499998</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45997.439137499998</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45997.439137499998</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45997.439137499998</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45997.439137499998</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45997.439137499998</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45997.439137499998</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45997.439137499998</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45997.439137499998</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45997.439137499998</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45997.439137499998</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45997.439137499998</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45997.439137499998</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45997.439137499998</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45997.439137499998</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45997.439137499998</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45997.439137499998</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45997.439137499998</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45997.439137499998</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45997.439137499998</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45997.439137499998</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45997.439137499998</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45997.439137499998</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45997.439137499998</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45997.439137499998</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45997.439137499998</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45997.439137499998</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45997.439137499998</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45997.439137499998</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45997.439137499998</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45997.439137499998</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45997.439137499998</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45997.439137499998</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45997.439137499998</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45997.439137499998</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45997.439137499998</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45997.439137499998</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45997.439137499998</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45997.439137499998</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45997.439137499998</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45997.439137499998</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45997.439137499998</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45997.439137499998</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45997.439137499998</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45997.439137499998</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45997.439137499998</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45997.439137499998</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45997.439137499998</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45997.439137499998</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45997.439137499998</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45997.439137499998</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45997.439137499998</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45997.439137499998</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45997.439137499998</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45997.439137499998</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45997.439137499998</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45997.439137499998</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45997.439137499998</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45997.439137499998</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45997.439137499998</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45997.439137499998</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45997.439137499998</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45997.439137499998</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45997.439137499998</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45997.439137499998</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45997.439137499998</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45997.439137499998</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45997.439137499998</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45997.439137499998</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45997.439137499998</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45997.439137499998</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45997.439137499998</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45997.439137499998</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45997.439137499998</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45997.439137499998</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45997.439137499998</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45997.439137499998</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45997.439137499998</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45997.439137499998</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45997.439137499998</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45997.439137499998</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45997.439137499998</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45997.439137499998</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45997.439137499998</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45997.439137499998</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45997.439137499998</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45997.439137499998</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45997.439137499998</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45997.439137499998</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45997.439137499998</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45997.439137499998</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45997.439137499998</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45997.439137499998</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45997.439137499998</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45997.439137499998</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45997.439137499998</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45997.439137499998</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45997.439137499998</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45997.439137499998</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45997.439137499998</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45997.439137499998</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45997.439137499998</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45997.439137499998</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45997.439137499998</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45997.439137499998</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45997.439137499998</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45997.439137499998</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45997.439137499998</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45997.439137499998</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45997.439137499998</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45997.439137499998</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45997.439137499998</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45997.439137499998</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45997.439137499998</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45997.439137499998</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45997.439137499998</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45997.439137499998</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45997.439137499998</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45997.439137499998</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45997.439137499998</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45997.439137499998</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45997.439137499998</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45997.439137499998</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45997.439137499998</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45997.439137499998</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45997.439137499998</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45997.439137499998</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45997.439137499998</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45997.439137499998</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45997.439137499998</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45997.439137499998</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45997.439137499998</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45997.439137499998</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45997.439137499998</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45997.439137499998</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45997.439137499998</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45997.439137499998</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45997.439137499998</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45997.439137499998</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45997.439137499998</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45997.439137499998</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45997.439137499998</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45997.439137499998</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45997.439137499998</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45997.439137499998</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45997.439137499998</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45997.439137499998</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45997.439137499998</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45997.439137499998</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45997.439137499998</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45997.439137499998</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45997.439137499998</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45997.439137499998</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45997.439137499998</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45997.439137499998</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45997.439137499998</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45997.439137499998</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45997.439137499998</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45997.439137499998</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45997.439137499998</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45997.439137499998</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45997.439137499998</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45997.439137499998</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45997.439137499998</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45997.439137499998</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45997.439137499998</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45997.439137499998</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45997.439137499998</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45997.439137499998</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45997.439137499998</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45997.439137499998</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45997.439137499998</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45997.439137499998</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45997.439137499998</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45997.439137499998</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45997.439137499998</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45997.439137499998</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45997.439137499998</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45997.439137499998</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45997.439137499998</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45997.439137499998</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45997.439137499998</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45997.439137499998</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45997.439137499998</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45997.439137499998</v>
      </c>
      <c r="H196" s="123"/>
      <c r="I196" s="125" t="str">
        <f>IFERROR(VLOOKUP(D196,DB!A:F,6,0),"")</f>
        <v/>
      </c>
      <c r="J196" s="125" t="str">
        <f>IFERROR(VLOOKUP(D196,DB!A:G,7,0),"")</f>
        <v/>
      </c>
      <c r="K196" s="121"/>
      <c r="L196" s="120" t="str">
        <f>IFERROR(VLOOKUP(D196,DB!A:I,9,0),"")</f>
        <v/>
      </c>
    </row>
  </sheetData>
  <customSheetViews>
    <customSheetView guid="{F6042A99-DD27-4453-835D-0834D95730CC}" filter="1" showAutoFilter="1">
      <pageMargins left="0" right="0" top="0" bottom="0" header="0" footer="0"/>
      <autoFilter ref="B1:M1" xr:uid="{51B441FB-5A58-45C2-ACB6-3B881255A06B}"/>
    </customSheetView>
  </customSheetViews>
  <dataValidations count="2">
    <dataValidation allowBlank="1" showInputMessage="1" showErrorMessage="1" sqref="E1" xr:uid="{5DBA255D-CDD9-49FB-AD3C-AF70AB4EE696}"/>
    <dataValidation type="list" allowBlank="1" showInputMessage="1" showErrorMessage="1" sqref="E2:E19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5"/>
  <sheetViews>
    <sheetView tabSelected="1" workbookViewId="0">
      <selection activeCell="H10" sqref="H10"/>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39111</v>
      </c>
      <c r="B2" s="58" t="s">
        <v>27</v>
      </c>
      <c r="C2" s="58">
        <v>1</v>
      </c>
      <c r="D2" s="58" t="s">
        <v>19608</v>
      </c>
      <c r="E2" s="81" t="s">
        <v>39109</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172.43929953703628</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8">
        <v>45984.387418981481</v>
      </c>
      <c r="G4" s="99">
        <f ca="1">IFERROR(NOW()-F4,"-")</f>
        <v>13.051718518516282</v>
      </c>
      <c r="H4" s="98">
        <v>45984.381168981483</v>
      </c>
      <c r="I4" s="18" t="str">
        <f>IFERROR(VLOOKUP(D4,DB!A:F,6,0),"")</f>
        <v>SCECO</v>
      </c>
      <c r="J4" s="18" t="str">
        <f>IFERROR(VLOOKUP(D4,DB!A:G,7,0),"")</f>
        <v>Vandalized</v>
      </c>
      <c r="K4" s="19" t="s">
        <v>39117</v>
      </c>
      <c r="L4" s="18" t="str">
        <f>IFERROR(VLOOKUP(D4,DB!A:I,9,0),"")</f>
        <v>Latis</v>
      </c>
    </row>
    <row r="5" spans="1:12" ht="31.5" customHeight="1">
      <c r="A5" s="96" t="s">
        <v>39118</v>
      </c>
      <c r="B5" s="18" t="str">
        <f>IFERROR(VLOOKUP(D5,DB!A:K,11,0),"")</f>
        <v>R2</v>
      </c>
      <c r="C5" s="18">
        <v>1</v>
      </c>
      <c r="D5" s="18" t="s">
        <v>22828</v>
      </c>
      <c r="E5" s="97" t="s">
        <v>39119</v>
      </c>
      <c r="F5" s="98">
        <v>45997.356099537035</v>
      </c>
      <c r="G5" s="99">
        <f ca="1">IFERROR(NOW()-F5,"-")</f>
        <v>8.3037962962407619E-2</v>
      </c>
      <c r="H5" s="98">
        <v>45997.339432870373</v>
      </c>
      <c r="I5" s="18" t="str">
        <f>IFERROR(VLOOKUP(D5,DB!A:F,6,0),"")</f>
        <v>SCECO</v>
      </c>
      <c r="J5" s="18" t="str">
        <f>IFERROR(VLOOKUP(D5,DB!A:G,7,0),"")</f>
        <v>Dead</v>
      </c>
      <c r="K5" s="19" t="s">
        <v>39120</v>
      </c>
      <c r="L5" s="18" t="str">
        <f>IFERROR(VLOOKUP(D5,DB!A:I,9,0),"")</f>
        <v>Latis</v>
      </c>
    </row>
    <row r="6" spans="1:12" ht="31.5" customHeight="1">
      <c r="A6" s="96" t="s">
        <v>39121</v>
      </c>
      <c r="B6" s="18" t="str">
        <f>IFERROR(VLOOKUP(D6,DB!A:K,11,0),"")</f>
        <v>R2</v>
      </c>
      <c r="C6" s="18">
        <v>1</v>
      </c>
      <c r="D6" s="18" t="s">
        <v>9976</v>
      </c>
      <c r="E6" s="97" t="s">
        <v>39119</v>
      </c>
      <c r="F6" s="98">
        <v>45997.395358796297</v>
      </c>
      <c r="G6" s="99">
        <f ca="1">IFERROR(NOW()-F6,"-")</f>
        <v>4.3778703700809274E-2</v>
      </c>
      <c r="H6" s="155">
        <v>45997.389201388891</v>
      </c>
      <c r="I6" s="18" t="str">
        <f>IFERROR(VLOOKUP(D6,DB!A:F,6,0),"")</f>
        <v>SCECO</v>
      </c>
      <c r="J6" s="18" t="str">
        <f>IFERROR(VLOOKUP(D6,DB!A:G,7,0),"")</f>
        <v>Good</v>
      </c>
      <c r="K6" s="19" t="s">
        <v>39122</v>
      </c>
      <c r="L6" s="18" t="str">
        <f>IFERROR(VLOOKUP(D6,DB!A:I,9,0),"")</f>
        <v>Latis</v>
      </c>
    </row>
    <row r="7" spans="1:12" ht="31.5" customHeight="1">
      <c r="A7" s="96" t="s">
        <v>39123</v>
      </c>
      <c r="B7" s="18" t="str">
        <f>IFERROR(VLOOKUP(D7,DB!A:K,11,0),"")</f>
        <v>R2</v>
      </c>
      <c r="C7" s="18">
        <v>1</v>
      </c>
      <c r="D7" s="18" t="s">
        <v>22241</v>
      </c>
      <c r="E7" s="97" t="s">
        <v>39119</v>
      </c>
      <c r="F7" s="98">
        <v>45997.388298611113</v>
      </c>
      <c r="G7" s="99">
        <f ca="1">IFERROR(NOW()-F7,"-")</f>
        <v>5.0838888884754851E-2</v>
      </c>
      <c r="H7" s="98">
        <v>45997.358344907407</v>
      </c>
      <c r="I7" s="18" t="str">
        <f>IFERROR(VLOOKUP(D7,DB!A:F,6,0),"")</f>
        <v>Power cube</v>
      </c>
      <c r="J7" s="18" t="str">
        <f>IFERROR(VLOOKUP(D7,DB!A:G,7,0),"")</f>
        <v>In progress+No BB Design</v>
      </c>
      <c r="K7" s="19" t="s">
        <v>39124</v>
      </c>
      <c r="L7" s="18" t="str">
        <f>IFERROR(VLOOKUP(D7,DB!A:I,9,0),"")</f>
        <v>Latis</v>
      </c>
    </row>
    <row r="8" spans="1:12" ht="31.5" customHeight="1">
      <c r="A8" s="96"/>
      <c r="B8" s="18" t="str">
        <f>IFERROR(VLOOKUP(D8,DB!A:K,11,0),"")</f>
        <v/>
      </c>
      <c r="C8" s="18"/>
      <c r="D8" s="18"/>
      <c r="E8" s="18"/>
      <c r="F8" s="98"/>
      <c r="G8" s="99">
        <f ca="1">IFERROR(NOW()-F8,"-")</f>
        <v>45997.439137499998</v>
      </c>
      <c r="H8" s="98"/>
      <c r="I8" s="18" t="str">
        <f>IFERROR(VLOOKUP(D8,DB!A:F,6,0),"")</f>
        <v/>
      </c>
      <c r="J8" s="18" t="str">
        <f>IFERROR(VLOOKUP(D8,DB!A:G,7,0),"")</f>
        <v/>
      </c>
      <c r="K8" s="19"/>
      <c r="L8" s="18" t="str">
        <f>IFERROR(VLOOKUP(D8,DB!A:I,9,0),"")</f>
        <v/>
      </c>
    </row>
    <row r="9" spans="1:12" ht="31.5" customHeight="1">
      <c r="A9" s="96"/>
      <c r="B9" s="18" t="str">
        <f>IFERROR(VLOOKUP(D9,DB!A:K,11,0),"")</f>
        <v/>
      </c>
      <c r="C9" s="18"/>
      <c r="D9" s="18"/>
      <c r="E9" s="18"/>
      <c r="F9" s="98"/>
      <c r="G9" s="99">
        <f ca="1">IFERROR(NOW()-F9,"-")</f>
        <v>45997.439137499998</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8"/>
      <c r="G10" s="99">
        <f ca="1">IFERROR(NOW()-F10,"-")</f>
        <v>45997.439137499998</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45997.439137499998</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45997.439137499998</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45997.439137499998</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45997.439137499998</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45997.439137499998</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45997.439137499998</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45997.439137499998</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45997.439137499998</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45997.439137499998</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45997.439137499998</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45997.439137499998</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45997.439137499998</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45997.439137499998</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45997.439137499998</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45997.439137499998</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45997.439137499998</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45997.439137499998</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45997.439137499998</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45997.439137499998</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45997.439137499998</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45997.439137499998</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45997.439137499998</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45997.439137499998</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45997.439137499998</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45997.439137499998</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45997.439137499998</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45997.439137499998</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45997.439137499998</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45997.439137499998</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45997.439137499998</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45997.439137499998</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45997.439137499998</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45997.439137499998</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45997.439137499998</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45997.439137499998</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45997.439137499998</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45997.439137499998</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45997.439137499998</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45997.439137499998</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45997.439137499998</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45997.439137499998</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45997.439137499998</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45997.439137499998</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45997.439137499998</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45997.439137499998</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45997.439137499998</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45997.439137499998</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45997.439137499998</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45997.439137499998</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45997.439137499998</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45997.439137499998</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45997.439137499998</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45997.439137499998</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45997.439137499998</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45997.439137499998</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45997.439137499998</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45997.439137499998</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45997.439137499998</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45997.439137499998</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45997.439137499998</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45997.439137499998</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45997.439137499998</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45997.439137499998</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45997.439137499998</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45997.439137499998</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45997.439137499998</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45997.439137499998</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45997.439137499998</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45997.439137499998</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45997.439137499998</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45997.439137499998</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45997.439137499998</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45997.439137499998</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45997.439137499998</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45997.439137499998</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45997.439137499998</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45997.439137499998</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45997.439137499998</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45997.439137499998</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45997.439137499998</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45997.439137499998</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45997.439137499998</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45997.439137499998</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45997.439137499998</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45997.439137499998</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45997.439137499998</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45997.439137499998</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45997.439137499998</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45997.439137499998</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45997.439137499998</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45997.439137499998</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45997.439137499998</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45997.439137499998</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45997.439137499998</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45997.439137499998</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45997.439137499998</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45997.439137499998</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45997.439137499998</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45997.439137499998</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45997.439137499998</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45997.439137499998</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45997.439137499998</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45997.439137499998</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45997.439137499998</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45997.439137499998</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45997.439137499998</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45997.439137499998</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45997.439137499998</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45997.439137499998</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45997.439137499998</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45997.439137499998</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45997.439137499998</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45997.439137499998</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45997.439137499998</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45997.439137499998</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45997.439137499998</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45997.439137499998</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45997.439137499998</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45997.439137499998</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45997.439137499998</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45997.439137499998</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45997.439137499998</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45997.439137499998</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45997.439137499998</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45997.439137499998</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45997.439137499998</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45997.439137499998</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45997.439137499998</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45997.439137499998</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45997.439137499998</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45997.439137499998</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45997.439137499998</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45997.439137499998</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45997.439137499998</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45997.439137499998</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45997.439137499998</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45997.439137499998</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45997.439137499998</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45997.439137499998</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45997.439137499998</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45997.439137499998</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45997.439137499998</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45997.439137499998</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45997.439137499998</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45997.439137499998</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45997.439137499998</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45997.439137499998</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45997.439137499998</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45997.439137499998</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45997.439137499998</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45997.439137499998</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45997.439137499998</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45997.439137499998</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45997.439137499998</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45997.439137499998</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45997.439137499998</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45997.439137499998</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45997.439137499998</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45997.439137499998</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45997.439137499998</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45997.439137499998</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45997.439137499998</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45997.439137499998</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45997.439137499998</v>
      </c>
      <c r="H174" s="98"/>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8"/>
      <c r="G175" s="99">
        <f ca="1">IFERROR(NOW()-F175,"-")</f>
        <v>45997.439137499998</v>
      </c>
      <c r="H175" s="98"/>
      <c r="I175" s="18" t="str">
        <f>IFERROR(VLOOKUP(D175,DB!A:F,6,0),"")</f>
        <v/>
      </c>
      <c r="J175" s="18" t="str">
        <f>IFERROR(VLOOKUP(D175,DB!A:G,7,0),"")</f>
        <v/>
      </c>
      <c r="K175" s="19"/>
      <c r="L175" s="18" t="str">
        <f>IFERROR(VLOOKUP(D175,DB!A:I,9,0),"")</f>
        <v/>
      </c>
    </row>
    <row r="176" spans="1:12" ht="31.5" customHeight="1">
      <c r="A176" s="150"/>
      <c r="B176" s="151" t="str">
        <f>IFERROR(VLOOKUP(D176,DB!A:K,11,0),"")</f>
        <v/>
      </c>
      <c r="C176" s="151"/>
      <c r="D176" s="151"/>
      <c r="E176" s="151"/>
      <c r="F176" s="152"/>
      <c r="G176" s="153">
        <f ca="1">IFERROR(NOW()-F176,"-")</f>
        <v>45997.439137499998</v>
      </c>
      <c r="H176" s="152"/>
      <c r="I176" s="151" t="str">
        <f>IFERROR(VLOOKUP(D176,DB!A:F,6,0),"")</f>
        <v/>
      </c>
      <c r="J176" s="151" t="str">
        <f>IFERROR(VLOOKUP(D176,DB!A:G,7,0),"")</f>
        <v/>
      </c>
      <c r="K176" s="154"/>
      <c r="L176" s="151" t="str">
        <f>IFERROR(VLOOKUP(D176,DB!A:I,9,0),"")</f>
        <v/>
      </c>
    </row>
    <row r="177" spans="1:12" ht="31.5" customHeight="1">
      <c r="A177" s="96"/>
      <c r="B177" s="18" t="str">
        <f>IFERROR(VLOOKUP(D177,DB!A:K,11,0),"")</f>
        <v/>
      </c>
      <c r="C177" s="18"/>
      <c r="D177" s="18"/>
      <c r="E177" s="18"/>
      <c r="F177" s="98"/>
      <c r="G177" s="99">
        <f ca="1">IFERROR(NOW()-F177,"-")</f>
        <v>45997.439137499998</v>
      </c>
      <c r="H177" s="98"/>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8"/>
      <c r="G178" s="99">
        <f ca="1">IFERROR(NOW()-F178,"-")</f>
        <v>45997.439137499998</v>
      </c>
      <c r="H178" s="98"/>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8"/>
      <c r="G179" s="99">
        <f ca="1">IFERROR(NOW()-F179,"-")</f>
        <v>45997.439137499998</v>
      </c>
      <c r="H179" s="98"/>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8"/>
      <c r="G180" s="99">
        <f ca="1">IFERROR(NOW()-F180,"-")</f>
        <v>45997.439137499998</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45997.439137499998</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45997.439137499998</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45997.439137499998</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45997.439137499998</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45997.439137499998</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45997.439137499998</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45997.439137499998</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45997.439137499998</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45997.439137499998</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45997.439137499998</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45997.439137499998</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45997.439137499998</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45997.439137499998</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45997.439137499998</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45997.439137499998</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45997.439137499998</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45997.439137499998</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45997.439137499998</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45997.439137499998</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45997.439137499998</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45997.439137499998</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45997.439137499998</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45997.439137499998</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45997.439137499998</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45997.439137499998</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45997.439137499998</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45997.439137499998</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45997.439137499998</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45997.439137499998</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45997.439137499998</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45997.439137499998</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45997.439137499998</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45997.439137499998</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45997.439137499998</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45997.439137499998</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45997.439137499998</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45997.439137499998</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45997.439137499998</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45997.439137499998</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45997.439137499998</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45997.439137499998</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45997.439137499998</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45997.439137499998</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45997.439137499998</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45997.439137499998</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45997.439137499998</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45997.439137499998</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45997.439137499998</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45997.439137499998</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45997.439137499998</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45997.439137499998</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45997.439137499998</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45997.439137499998</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45997.439137499998</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45997.439137499998</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45997.439137499998</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45997.439137499998</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45997.439137499998</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45997.439137499998</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45997.439137499998</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45997.439137499998</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45997.439137499998</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45997.439137499998</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45997.439137499998</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45997.439137499998</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45997.439137499998</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45997.439137499998</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45997.439137499998</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45997.439137499998</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45997.439137499998</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45997.439137499998</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45997.439137499998</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45997.439137499998</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45997.439137499998</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45997.439137499998</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45997.439137499998</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45997.439137499998</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45997.439137499998</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45997.439137499998</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45997.439137499998</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45997.439137499998</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45997.439137499998</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45997.439137499998</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45997.439137499998</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45997.439137499998</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45997.439137499998</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45997.439137499998</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45997.439137499998</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45997.439137499998</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45997.439137499998</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45997.439137499998</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45997.439137499998</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45997.439137499998</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45997.439137499998</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45997.439137499998</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45997.439137499998</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45997.439137499998</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45997.439137499998</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45997.439137499998</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45997.439137499998</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45997.439137499998</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45997.439137499998</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45997.439137499998</v>
      </c>
      <c r="H283" s="98"/>
      <c r="I283" s="18" t="str">
        <f>IFERROR(VLOOKUP(D283,DB!A:F,6,0),"")</f>
        <v/>
      </c>
      <c r="J283" s="18" t="str">
        <f>IFERROR(VLOOKUP(D283,DB!A:G,7,0),"")</f>
        <v/>
      </c>
      <c r="K283" s="19"/>
      <c r="L283" s="18" t="str">
        <f>IFERROR(VLOOKUP(D283,DB!A:I,9,0),"")</f>
        <v/>
      </c>
    </row>
    <row r="284" spans="1:12" ht="31.5" customHeight="1">
      <c r="A284" s="96"/>
      <c r="B284" s="18" t="str">
        <f>IFERROR(VLOOKUP(D284,DB!A:K,11,0),"")</f>
        <v/>
      </c>
      <c r="C284" s="18"/>
      <c r="D284" s="18"/>
      <c r="E284" s="18"/>
      <c r="F284" s="98"/>
      <c r="G284" s="99">
        <f ca="1">IFERROR(NOW()-F284,"-")</f>
        <v>45997.439137499998</v>
      </c>
      <c r="H284" s="98"/>
      <c r="I284" s="18" t="str">
        <f>IFERROR(VLOOKUP(D284,DB!A:F,6,0),"")</f>
        <v/>
      </c>
      <c r="J284" s="18" t="str">
        <f>IFERROR(VLOOKUP(D284,DB!A:G,7,0),"")</f>
        <v/>
      </c>
      <c r="K284" s="19"/>
      <c r="L284" s="18" t="str">
        <f>IFERROR(VLOOKUP(D284,DB!A:I,9,0),"")</f>
        <v/>
      </c>
    </row>
    <row r="285" spans="1:12" ht="31.5" customHeight="1">
      <c r="A285" s="150"/>
      <c r="B285" s="151" t="str">
        <f>IFERROR(VLOOKUP(D285,DB!A:K,11,0),"")</f>
        <v/>
      </c>
      <c r="C285" s="151"/>
      <c r="D285" s="151"/>
      <c r="E285" s="151"/>
      <c r="F285" s="152"/>
      <c r="G285" s="153">
        <f ca="1">IFERROR(NOW()-F285,"-")</f>
        <v>45997.439137499998</v>
      </c>
      <c r="H285" s="152"/>
      <c r="I285" s="151" t="str">
        <f>IFERROR(VLOOKUP(D285,DB!A:F,6,0),"")</f>
        <v/>
      </c>
      <c r="J285" s="151" t="str">
        <f>IFERROR(VLOOKUP(D285,DB!A:G,7,0),"")</f>
        <v/>
      </c>
      <c r="K285" s="154"/>
      <c r="L285" s="151" t="str">
        <f>IFERROR(VLOOKUP(D285,DB!A:I,9,0),"")</f>
        <v/>
      </c>
    </row>
  </sheetData>
  <dataValidations count="2">
    <dataValidation allowBlank="1" showInputMessage="1" showErrorMessage="1" sqref="E1" xr:uid="{4D935161-CDD3-4592-B877-3FB59C99E142}"/>
    <dataValidation type="list" allowBlank="1" showInputMessage="1" showErrorMessage="1" sqref="E3:E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58"/>
      <c r="E2" s="18"/>
      <c r="F2" s="20"/>
      <c r="G2" s="21">
        <f t="shared" ref="G2:G12" ca="1" si="0">IFERROR(NOW()-F2,"-")</f>
        <v>45997.439137499998</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45997.439137499998</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45997.439137499998</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45997.439137499998</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45997.439137499998</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45997.439137499998</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45997.439137499998</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45997.439137499998</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45997.439137499998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45997.439137499998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45997.439137499998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45997.439137499998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45997.439137499998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45997.439137499998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45997.439137499998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45997.439137499998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45997.439137499998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45997.439137499998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45997.439137499998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45997.439137499998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45997.439137499998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45997.439137499998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45997.439137499998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45997.439137499998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45997.439137499998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45997.439137499998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45997.439137499998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45997.439137499998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45997.439137499998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45997.439137499998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45997.439137499998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45997.439137499998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45997.439137499998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45997.439137499998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45997.439137499998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45997.439137499998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45997.439137499998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45997.439137499998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45997.439137499998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45997.439137499998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45997.439137499998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45997.439137499998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45997.439137499998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45997.439137499998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45997.439137499998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45997.439137499998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45997.439137499998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45997.439137499998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45997.439137499998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45997.439137499998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45997.439137499998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45997.439137499998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45997.439137499998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45997.439137499998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45997.439137499998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45997.439137499998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45997.439137499998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45997.439137499998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45997.439137499998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45997.439137499998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45997.439137499998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45997.439137499998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45997.439137499998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45997.439137499998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45997.439137499998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45997.439137499998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45997.439137499998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45997.439137499998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45997.439137499998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45997.439137499998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45997.439137499998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45997.439137499998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45997.439137499998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45997.439137499998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45997.439137499998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45997.439137499998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45997.439137499998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45997.439137499998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45997.439137499998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45997.439137499998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45997.439137499998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45997.439137499998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45997.439137499998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45997.439137499998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45997.439137499998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45997.439137499998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45997.439137499998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45997.439137499998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45997.439137499998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45997.439137499998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45997.439137499998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45997.439137499998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45997.439137499998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45997.439137499998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45997.439137499998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45997.439137499998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45997.439137499998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45997.439137499998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45997.439137499998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45997.439137499998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45997.439137499998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45997.439137499998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45997.439137499998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45997.439137499998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45997.439137499998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45997.439137499998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45997.439137499998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45997.439137499998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45997.439137499998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45997.439137499998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45997.439137499998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45997.439137499998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45997.439137499998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45997.439137499998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45997.439137499998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45997.439137499998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45997.439137499998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45997.439137499998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45997.439137499998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45997.439137499998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45997.439137499998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45997.439137499998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45997.439137499998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45997.439137499998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45997.439137499998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45997.439137499998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45997.439137499998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45997.439137499998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45997.439137499998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45997.439137499998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45997.439137499998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45997.439137499998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45997.439137499998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45997.439137499998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45997.439137499998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45997.439137499998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45997.439137499998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45997.439137499998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45997.439137499998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45997.439137499998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45997.439137499998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45997.439137499998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45997.439137499998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45997.439137499998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45997.439137499998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45997.439137499998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45997.439137499998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45997.439137499998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45997.439137499998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45997.439137499998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45997.439137499998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45997.439137499998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45997.439137499998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45997.439137499998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45997.439137499998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45997.439137499998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45997.439137499998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45997.439137499998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45997.439137499998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45997.439137499998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45997.439137499998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45997.439137499998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45997.439137499998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45997.439137499998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45997.439137499998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45997.439137499998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45997.439137499998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45997.439137499998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45997.439137499998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45997.439137499998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45997.439137499998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45997.439137499998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45997.439137499998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45997.439137499998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45997.439137499998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45997.439137499998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45997.439137499998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45997.439137499998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45997.439137499998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45997.439137499998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45997.439137499998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45997.439137499998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45997.439137499998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45997.439137499998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45997.439137499998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45997.439137499998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45997.439137499998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45997.439137499998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45997.439137499998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45997.439137499998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45997.439137499998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45997.439137499998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45997.439137499998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45997.439137499998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45997.439137499998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45997.439137499998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45997.439137499998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45997.439137499998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45997.439137499998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45997.439137499998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45997.439137499998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45997.439137499998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45997.439137499998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45997.439137499998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45997.439137499998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45997.439137499998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45997.439137499998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45997.439137499998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45997.439137499998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45997.439137499998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45997.439137499998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45997.439137499998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45997.439137499998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45997.439137499998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45997.439137499998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45997.439137499998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45997.439137499998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45997.439137499998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45997.439137499998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45997.439137499998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45997.439137499998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45997.439137499998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45997.439137499998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45997.439137499998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45997.439137499998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45997.439137499998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45997.439137499998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45997.439137499998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45997.439137499998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45997.439137499998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45997.439137499998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45997.439137499998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45997.439137499998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45997.439137499998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45997.439137499998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45997.439137499998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45997.439137499998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45997.439137499998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45997.439137499998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45997.439137499998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45997.439137499998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45997.439137499998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45997.439137499998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45997.439137499998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45997.439137499998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45997.439137499998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45997.439137499998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45997.439137499998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45997.439137499998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45997.439137499998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45997.439137499998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45997.439137499998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45997.439137499998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45997.439137499998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45997.439137499998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45997.439137499998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45997.439137499998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45997.439137499998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45997.439137499998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45997.439137499998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45997.439137499998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45997.439137499998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45997.439137499998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45997.439137499998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45997.439137499998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45997.439137499998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45997.439137499998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45997.439137499998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45997.439137499998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45997.439137499998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45997.439137499998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45997.439137499998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45997.439137499998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45997.439137499998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45997.439137499998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45997.439137499998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45997.439137499998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45997.439137499998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45997.439137499998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45997.439137499998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45997.439137499998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45997.439137499998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45997.439137499998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45997.439137499998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45997.439137499998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45997.439137499998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45997.439137499998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45997.439137499998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45997.439137499998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45997.439137499998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45997.439137499998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45997.439137499998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45997.439137499998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45997.439137499998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45997.439137499998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45997.439137499998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45997.439137499998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45997.439137499998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45997.439137499998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45997.439137499998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45997.439137499998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45997.439137499998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45997.439137499998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45997.439137499998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45997.439137499998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45997.439137499998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45997.439137499998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45997.439137499998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45997.439137499998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45997.439137499998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45997.439137499998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45997.439137499998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45997.439137499998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45997.439137499998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45997.439137499998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45997.439137499998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45997.439137499998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45997.439137499998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45997.439137499998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45997.439137499998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45997.439137499998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45997.439137499998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45997.439137499998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45997.439137499998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45997.439137499998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45997.439137499998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45997.439137499998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45997.439137499998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45997.439137499998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45997.439137499998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45997.439137499998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45997.439137499998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45997.439137499998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45997.439137499998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45997.439137499998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45997.439137499998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45997.439137499998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45997.439137499998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45997.439137499998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45997.439137499998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45997.439137499998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45997.439137499998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45997.439137499998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45997.439137499998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45997.439137499998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45997.439137499998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45997.439137499998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45997.439137499998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45997.439137499998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45997.439137499998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45997.439137499998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45997.439137499998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45997.439137499998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45997.439137499998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45997.439137499998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45997.439137499998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45997.439137499998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45997.439137499998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45997.439137499998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45997.439137499998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45997.439137499998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45997.439137499998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45997.439137499998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45997.439137499998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45997.439137499998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45997.439137499998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45997.439137499998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45997.439137499998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45997.439137499998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45997.439137499998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45997.439137499998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45997.439137499998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45997.439137499998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45997.439137499998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45997.439137499998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45997.439137499998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45997.439137499998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45997.439137499998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45997.439137499998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45997.439137499998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45997.439137499998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45997.439137499998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45997.439137499998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45997.439137499998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45997.439137499998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45997.439137499998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45997.439137499998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45997.439137499998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45997.439137499998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45997.439137499998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45997.439137499998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45997.439137499998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45997.439137499998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45997.439137499998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45997.439137499998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45997.439137499998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45997.439137499998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45997.439137499998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45997.439137499998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45997.439137499998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45997.439137499998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45997.439137499998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45997.439137499998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45997.439137499998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45997.439137499998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45997.439137499998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45997.439137499998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45997.439137499998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45997.439137499998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45997.439137499998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45997.439137499998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45997.439137499998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45997.439137499998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45997.439137499998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45997.439137499998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45997.439137499998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45997.439137499998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45997.439137499998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45997.439137499998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45997.439137499998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45997.439137499998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45997.439137499998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45997.439137499998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45997.439137499998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45997.439137499998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45997.439137499998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45997.439137499998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45997.439137499998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45997.439137499998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45997.439137499998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45997.439137499998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45997.439137499998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45997.439137499998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45997.439137499998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45997.439137499998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45997.439137499998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45997.439137499998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45997.439137499998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45997.439137499998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45997.439137499998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45997.439137499998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45997.439137499998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45997.439137499998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45997.439137499998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45997.439137499998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45997.439137499998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45997.439137499998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45997.439137499998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45997.439137499998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45997.439137499998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45997.439137499998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45997.439137499998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45997.439137499998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45997.439137499998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45997.439137499998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45997.439137499998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45997.439137499998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45997.439137499998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45997.439137499998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45997.439137499998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45997.439137499998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45997.439137499998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45997.439137499998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45997.439137499998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45997.439137499998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45997.439137499998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45997.439137499998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45997.439137499998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45997.439137499998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45997.439137499998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45997.439137499998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45997.439137499998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45997.439137499998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45997.439137499998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45997.439137499998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45997.439137499998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45997.439137499998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45997.439137499998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45997.439137499998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45997.439137499998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45997.439137499998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45997.439137499998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45997.439137499998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45997.439137499998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45997.439137499998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45997.439137499998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45997.439137499998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45997.439137499998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45997.439137499998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45997.439137499998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45997.439137499998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45997.439137499998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45997.439137499998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45997.439137499998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45997.439137499998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45997.439137499998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45997.439137499998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45997.439137499998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45997.439137499998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45997.439137499998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45997.439137499998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45997.439137499998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45997.439137499998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45997.439137499998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45997.439137499998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45997.439137499998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45997.439137499998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45997.439137499998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45997.439137499998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45997.439137499998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45997.439137499998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45997.439137499998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45997.439137499998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45997.439137499998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45997.439137499998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45997.439137499998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45997.439137499998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45997.439137499998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45997.439137499998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45997.439137499998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45997.439137499998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45997.439137499998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45997.439137499998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45997.439137499998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45997.439137499998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45997.439137499998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45997.439137499998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45997.439137499998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45997.439137499998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45997.439137499998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45997.439137499998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45997.439137499998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45997.439137499998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45997.439137499998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45997.439137499998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45997.439137499998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45997.439137499998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45997.439137499998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45997.439137499998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45997.439137499998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45997.439137499998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45997.439137499998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45997.439137499998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45997.439137499998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45997.439137499998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45997.439137499998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45997.439137499998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45997.439137499998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45997.439137499998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45997.439137499998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45997.439137499998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45997.439137499998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45997.439137499998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45997.439137499998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45997.439137499998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45997.439137499998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45997.439137499998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45997.439137499998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45997.439137499998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45997.439137499998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45997.439137499998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45997.439137499998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45997.439137499998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45997.439137499998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45997.439137499998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45997.439137499998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45997.439137499998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45997.439137499998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45997.439137499998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45997.439137499998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45997.439137499998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45997.439137499998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45997.439137499998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45997.439137499998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45997.439137499998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45997.439137499998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45997.439137499998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45997.439137499998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45997.439137499998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45997.439137499998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45997.439137499998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45997.439137499998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45997.439137499998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45997.439137499998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45997.439137499998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45997.439137499998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45997.439137499998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45997.439137499998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45997.439137499998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45997.439137499998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45997.439137499998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45997.439137499998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45997.439137499998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45997.439137499998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45997.439137499998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45997.439137499998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45997.439137499998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45997.439137499998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45997.439137499998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45997.439137499998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45997.439137499998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45997.439137499998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45997.439137499998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45997.439137499998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45997.439137499998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45997.439137499998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45997.439137499998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45997.439137499998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45997.439137499998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45997.439137499998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45997.439137499998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45997.439137499998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45997.439137499998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45997.439137499998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45997.439137499998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45997.439137499998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45997.439137499998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45997.439137499998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45997.439137499998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45997.439137499998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45997.439137499998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45997.439137499998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45997.439137499998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45997.439137499998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45997.439137499998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45997.439137499998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45997.439137499998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45997.439137499998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45997.439137499998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45997.439137499998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45997.439137499998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45997.439137499998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45997.439137499998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45997.439137499998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45997.439137499998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45997.439137499998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45997.439137499998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45997.439137499998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45997.439137499998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45997.439137499998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45997.439137499998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45997.439137499998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45997.439137499998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45997.439137499998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45997.439137499998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45997.439137499998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45997.439137499998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45997.439137499998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45997.439137499998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45997.439137499998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45997.439137499998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45997.439137499998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45997.439137499998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45997.439137499998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45997.439137499998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45997.439137499998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45997.439137499998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45997.439137499998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45997.439137499998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45997.439137499998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45997.439137499998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45997.439137499998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45997.439137499998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45997.439137499998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45997.439137499998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45997.439137499998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45997.439137499998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45997.439137499998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45997.439137499998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45997.439137499998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45997.439137499998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45997.439137499998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45997.439137499998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45997.439137499998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45997.439137499998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45997.439137499998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45997.439137499998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45997.439137499998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45997.439137499998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45997.439137499998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45997.439137499998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45997.439137499998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45997.439137499998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45997.439137499998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45997.439137499998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45997.439137499998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45997.439137499998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45997.439137499998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45997.439137499998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45997.439137499998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45997.439137499998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45997.439137499998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45997.439137499998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45997.439137499998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45997.439137499998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45997.439137499998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45997.439137499998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45997.439137499998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45997.439137499998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45997.439137499998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45997.439137499998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45997.439137499998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45997.439137499998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45997.439137499998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45997.439137499998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45997.439137499998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45997.439137499998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45997.439137499998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45997.439137499998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45997.439137499998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45997.439137499998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45997.439137499998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45997.439137499998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45997.439137499998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45997.439137499998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45997.439137499998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45997.439137499998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45997.439137499998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45997.439137499998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45997.439137499998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45997.439137499998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45997.439137499998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45997.439137499998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45997.439137499998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45997.439137499998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45997.439137499998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45997.439137499998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45997.439137499998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45997.439137499998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45997.439137499998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45997.439137499998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45997.439137499998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45997.439137499998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45997.439137499998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45997.439137499998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45997.439137499998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45997.439137499998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45997.439137499998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45997.439137499998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45997.439137499998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45997.439137499998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45997.439137499998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45997.439137499998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45997.439137499998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45997.439137499998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45997.439137499998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45997.439137499998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45997.439137499998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45997.439137499998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45997.439137499998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45997.439137499998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45997.439137499998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45997.439137499998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45997.439137499998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45997.439137499998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45997.439137499998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45997.439137499998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45997.439137499998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45997.439137499998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45997.439137499998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45997.439137499998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45997.439137499998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45997.439137499998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45997.439137499998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45997.439137499998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45997.439137499998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45997.439137499998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45997.439137499998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45997.439137499998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45997.439137499998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45997.439137499998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45997.439137499998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45997.439137499998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45997.439137499998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45997.439137499998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45997.439137499998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45997.439137499998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45997.439137499998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45997.439137499998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45997.439137499998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45997.439137499998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45997.439137499998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45997.439137499998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45997.439137499998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45997.439137499998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45997.439137499998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45997.439137499998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45997.439137499998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45997.439137499998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45997.439137499998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45997.439137499998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45997.439137499998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45997.439137499998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45997.439137499998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45997.439137499998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45997.439137499998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45997.439137499998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45997.439137499998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45997.439137499998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45997.439137499998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45997.439137499998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45997.439137499998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45997.439137499998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45997.439137499998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45997.439137499998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45997.439137499998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45997.439137499998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45997.439137499998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45997.439137499998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45997.439137499998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45997.439137499998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45997.439137499998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45997.439137499998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45997.439137499998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45997.439137499998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45997.439137499998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45997.439137499998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45997.439137499998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45997.439137499998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45997.439137499998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45997.439137499998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45997.439137499998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45997.439137499998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45997.439137499998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45997.439137499998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45997.439137499998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45997.439137499998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45997.439137499998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45997.439137499998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45997.439137499998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45997.439137499998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45997.439137499998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45997.439137499998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45997.439137499998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45997.439137499998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45997.439137499998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45997.439137499998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45997.439137499998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45997.439137499998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45997.439137499998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45997.439137499998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45997.439137499998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45997.439137499998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45997.439137499998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45997.439137499998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45997.439137499998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45997.439137499998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45997.439137499998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45997.439137499998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45997.439137499998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45997.439137499998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45997.439137499998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45997.439137499998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45997.439137499998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45997.439137499998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45997.439137499998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45997.439137499998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45997.439137499998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45997.439137499998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45997.439137499998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45997.439137499998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45997.439137499998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45997.439137499998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45997.439137499998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45997.439137499998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45997.439137499998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45997.439137499998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45997.439137499998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45997.439137499998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45997.439137499998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45997.439137499998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45997.439137499998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45997.439137499998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45997.439137499998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45997.439137499998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45997.439137499998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45997.439137499998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45997.439137499998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45997.439137499998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45997.439137499998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45997.439137499998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45997.439137499998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45997.439137499998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45997.439137499998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45997.439137499998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45997.439137499998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45997.439137499998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45997.439137499998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45997.439137499998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45997.439137499998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45997.439137499998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45997.439137499998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45997.439137499998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45997.439137499998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45997.439137499998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45997.439137499998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45997.439137499998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45997.439137499998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45997.439137499998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45997.439137499998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45997.439137499998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45997.439137499998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45997.439137499998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45997.439137499998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45997.439137499998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45997.439137499998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45997.439137499998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45997.439137499998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45997.439137499998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45997.439137499998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45997.439137499998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45997.439137499998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45997.439137499998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45997.439137499998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45997.439137499998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45997.439137499998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45997.439137499998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45997.439137499998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45997.439137499998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45997.439137499998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45997.439137499998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45997.439137499998</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76"/>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39125</v>
      </c>
      <c r="B2" s="87" t="str">
        <f>IFERROR(VLOOKUP(D2,DB!A:K,11,0),"")</f>
        <v>R4</v>
      </c>
      <c r="C2" s="89">
        <v>1</v>
      </c>
      <c r="D2" s="87" t="s">
        <v>35166</v>
      </c>
      <c r="E2" s="90" t="s">
        <v>39106</v>
      </c>
      <c r="F2" s="91">
        <v>45703.480717592596</v>
      </c>
      <c r="G2" s="92">
        <f ca="1">IFERROR(NOW()-F2,"")</f>
        <v>293.95841990740155</v>
      </c>
      <c r="H2" s="91">
        <v>45703.474768518521</v>
      </c>
      <c r="I2" s="91" t="str">
        <f>IFERROR(VLOOKUP(D2,DB!A:F,6,0),"")</f>
        <v>SCECO</v>
      </c>
      <c r="J2" s="91" t="str">
        <f>IFERROR(VLOOKUP(D2,DB!A:G,7,0),"")</f>
        <v>Dead</v>
      </c>
      <c r="K2" s="93" t="s">
        <v>39126</v>
      </c>
      <c r="L2" s="87" t="str">
        <f>IFERROR(VLOOKUP(D2,DB!A:I,9,0),"")</f>
        <v>Latis</v>
      </c>
    </row>
    <row r="3" spans="1:16" ht="15" customHeight="1">
      <c r="A3" s="108"/>
      <c r="B3" s="108" t="str">
        <f>IFERROR(VLOOKUP(D3,DB!A:K,11,0),"")</f>
        <v/>
      </c>
      <c r="C3" s="89"/>
      <c r="D3" s="87"/>
      <c r="E3" s="90"/>
      <c r="F3" s="91"/>
      <c r="G3" s="92">
        <f t="shared" ref="G3:G66" ca="1" si="0">IFERROR(NOW()-F3,"")</f>
        <v>45997.439137499998</v>
      </c>
      <c r="H3" s="91"/>
      <c r="I3" s="108" t="str">
        <f>IFERROR(VLOOKUP(D3,DB!A:F,6,0),"")</f>
        <v/>
      </c>
      <c r="J3" s="108" t="str">
        <f>IFERROR(VLOOKUP(D3,DB!A:G,7,0),"")</f>
        <v/>
      </c>
      <c r="K3" s="93"/>
      <c r="L3" s="87" t="str">
        <f>IFERROR(VLOOKUP(D3,DB!A:I,9,0),"")</f>
        <v/>
      </c>
    </row>
    <row r="4" spans="1:16" ht="15" customHeight="1">
      <c r="A4" s="108"/>
      <c r="B4" s="108" t="str">
        <f>IFERROR(VLOOKUP(D4,DB!A:K,11,0),"")</f>
        <v/>
      </c>
      <c r="C4" s="89"/>
      <c r="D4" s="87"/>
      <c r="E4" s="90"/>
      <c r="F4" s="91"/>
      <c r="G4" s="92">
        <f t="shared" ca="1" si="0"/>
        <v>45997.439137499998</v>
      </c>
      <c r="H4" s="91"/>
      <c r="I4" s="108" t="str">
        <f>IFERROR(VLOOKUP(D4,DB!A:F,6,0),"")</f>
        <v/>
      </c>
      <c r="J4" s="108" t="str">
        <f>IFERROR(VLOOKUP(D4,DB!A:G,7,0),"")</f>
        <v/>
      </c>
      <c r="K4" s="93"/>
      <c r="L4" s="87" t="str">
        <f>IFERROR(VLOOKUP(D4,DB!A:I,9,0),"")</f>
        <v/>
      </c>
    </row>
    <row r="5" spans="1:16" ht="15" customHeight="1">
      <c r="A5" s="108"/>
      <c r="B5" s="108" t="str">
        <f>IFERROR(VLOOKUP(D5,DB!A:K,11,0),"")</f>
        <v/>
      </c>
      <c r="C5" s="89"/>
      <c r="D5" s="87"/>
      <c r="E5" s="90"/>
      <c r="F5" s="91"/>
      <c r="G5" s="92">
        <f t="shared" ca="1" si="0"/>
        <v>45997.439137499998</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45997.439137499998</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45997.439137499998</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0"/>
        <v>45997.439137499998</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0"/>
        <v>45997.439137499998</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0"/>
        <v>45997.439137499998</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0"/>
        <v>45997.439137499998</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0"/>
        <v>45997.439137499998</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0"/>
        <v>45997.439137499998</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ca="1" si="0"/>
        <v>45997.439137499998</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0"/>
        <v>45997.439137499998</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0"/>
        <v>45997.439137499998</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0"/>
        <v>45997.439137499998</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0"/>
        <v>45997.439137499998</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0"/>
        <v>45997.439137499998</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0"/>
        <v>45997.439137499998</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0"/>
        <v>45997.439137499998</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0"/>
        <v>45997.439137499998</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0"/>
        <v>45997.439137499998</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0"/>
        <v>45997.439137499998</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0"/>
        <v>45997.439137499998</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0"/>
        <v>45997.439137499998</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0"/>
        <v>45997.439137499998</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0"/>
        <v>45997.439137499998</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0"/>
        <v>45997.439137499998</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0"/>
        <v>45997.439137499998</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0"/>
        <v>45997.439137499998</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0"/>
        <v>45997.439137499998</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0"/>
        <v>45997.439137499998</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0"/>
        <v>45997.439137499998</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0"/>
        <v>45997.439137499998</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0"/>
        <v>45997.439137499998</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0"/>
        <v>45997.439137499998</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0"/>
        <v>45997.439137499998</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0"/>
        <v>45997.439137499998</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0"/>
        <v>45997.439137499998</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0"/>
        <v>45997.439137499998</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0"/>
        <v>45997.439137499998</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0"/>
        <v>45997.439137499998</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0"/>
        <v>45997.439137499998</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0"/>
        <v>45997.439137499998</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0"/>
        <v>45997.439137499998</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0"/>
        <v>45997.439137499998</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0"/>
        <v>45997.439137499998</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0"/>
        <v>45997.439137499998</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0"/>
        <v>45997.439137499998</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0"/>
        <v>45997.439137499998</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0"/>
        <v>45997.439137499998</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0"/>
        <v>45997.439137499998</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0"/>
        <v>45997.439137499998</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0"/>
        <v>45997.439137499998</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0"/>
        <v>45997.439137499998</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0"/>
        <v>45997.439137499998</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0"/>
        <v>45997.439137499998</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0"/>
        <v>45997.439137499998</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0"/>
        <v>45997.439137499998</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0"/>
        <v>45997.439137499998</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0"/>
        <v>45997.439137499998</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0"/>
        <v>45997.439137499998</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0"/>
        <v>45997.439137499998</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0"/>
        <v>45997.439137499998</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0"/>
        <v>45997.439137499998</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ref="G67:G130" ca="1" si="1">IFERROR(NOW()-F67,"")</f>
        <v>45997.439137499998</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45997.439137499998</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45997.439137499998</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45997.439137499998</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45997.439137499998</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1"/>
        <v>45997.439137499998</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1"/>
        <v>45997.439137499998</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1"/>
        <v>45997.439137499998</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1"/>
        <v>45997.439137499998</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1"/>
        <v>45997.439137499998</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1"/>
        <v>45997.439137499998</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ca="1" si="1"/>
        <v>45997.439137499998</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1"/>
        <v>45997.439137499998</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1"/>
        <v>45997.439137499998</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1"/>
        <v>45997.439137499998</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1"/>
        <v>45997.439137499998</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1"/>
        <v>45997.439137499998</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1"/>
        <v>45997.439137499998</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1"/>
        <v>45997.439137499998</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1"/>
        <v>45997.439137499998</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1"/>
        <v>45997.439137499998</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1"/>
        <v>45997.439137499998</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1"/>
        <v>45997.439137499998</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1"/>
        <v>45997.439137499998</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1"/>
        <v>45997.439137499998</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1"/>
        <v>45997.439137499998</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1"/>
        <v>45997.439137499998</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1"/>
        <v>45997.439137499998</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1"/>
        <v>45997.439137499998</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1"/>
        <v>45997.439137499998</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1"/>
        <v>45997.439137499998</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1"/>
        <v>45997.439137499998</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1"/>
        <v>45997.439137499998</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1"/>
        <v>45997.439137499998</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1"/>
        <v>45997.439137499998</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1"/>
        <v>45997.439137499998</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1"/>
        <v>45997.439137499998</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1"/>
        <v>45997.439137499998</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1"/>
        <v>45997.439137499998</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1"/>
        <v>45997.439137499998</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1"/>
        <v>45997.439137499998</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1"/>
        <v>45997.439137499998</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1"/>
        <v>45997.439137499998</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1"/>
        <v>45997.439137499998</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1"/>
        <v>45997.439137499998</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1"/>
        <v>45997.439137499998</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1"/>
        <v>45997.439137499998</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1"/>
        <v>45997.439137499998</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1"/>
        <v>45997.439137499998</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1"/>
        <v>45997.439137499998</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1"/>
        <v>45997.439137499998</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1"/>
        <v>45997.439137499998</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1"/>
        <v>45997.439137499998</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1"/>
        <v>45997.439137499998</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1"/>
        <v>45997.439137499998</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1"/>
        <v>45997.439137499998</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1"/>
        <v>45997.439137499998</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1"/>
        <v>45997.439137499998</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1"/>
        <v>45997.439137499998</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1"/>
        <v>45997.439137499998</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1"/>
        <v>45997.439137499998</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1"/>
        <v>45997.439137499998</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1"/>
        <v>45997.439137499998</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1"/>
        <v>45997.439137499998</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ref="G131:G176" ca="1" si="2">IFERROR(NOW()-F131,"")</f>
        <v>45997.439137499998</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45997.439137499998</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45997.439137499998</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45997.439137499998</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45997.439137499998</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2"/>
        <v>45997.439137499998</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2"/>
        <v>45997.439137499998</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2"/>
        <v>45997.439137499998</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2"/>
        <v>45997.439137499998</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2"/>
        <v>45997.439137499998</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2"/>
        <v>45997.439137499998</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ca="1" si="2"/>
        <v>45997.439137499998</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2"/>
        <v>45997.439137499998</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2"/>
        <v>45997.439137499998</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2"/>
        <v>45997.439137499998</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2"/>
        <v>45997.439137499998</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2"/>
        <v>45997.439137499998</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2"/>
        <v>45997.439137499998</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2"/>
        <v>45997.439137499998</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2"/>
        <v>45997.439137499998</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2"/>
        <v>45997.439137499998</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2"/>
        <v>45997.439137499998</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2"/>
        <v>45997.439137499998</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2"/>
        <v>45997.439137499998</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2"/>
        <v>45997.439137499998</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2"/>
        <v>45997.439137499998</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2"/>
        <v>45997.439137499998</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2"/>
        <v>45997.439137499998</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2"/>
        <v>45997.439137499998</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2"/>
        <v>45997.439137499998</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2"/>
        <v>45997.439137499998</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2"/>
        <v>45997.439137499998</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2"/>
        <v>45997.439137499998</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2"/>
        <v>45997.439137499998</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2"/>
        <v>45997.439137499998</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2"/>
        <v>45997.439137499998</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2"/>
        <v>45997.439137499998</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2"/>
        <v>45997.439137499998</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2"/>
        <v>45997.439137499998</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2"/>
        <v>45997.439137499998</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2"/>
        <v>45997.439137499998</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2"/>
        <v>45997.439137499998</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2"/>
        <v>45997.439137499998</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2"/>
        <v>45997.439137499998</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2"/>
        <v>45997.439137499998</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2"/>
        <v>45997.439137499998</v>
      </c>
      <c r="H176" s="91"/>
      <c r="I176" s="108" t="str">
        <f>IFERROR(VLOOKUP(D176,DB!A:F,6,0),"")</f>
        <v/>
      </c>
      <c r="J176" s="108" t="str">
        <f>IFERROR(VLOOKUP(D176,DB!A:G,7,0),"")</f>
        <v/>
      </c>
      <c r="K176" s="93"/>
      <c r="L176" s="87" t="str">
        <f>IFERROR(VLOOKUP(D176,DB!A:I,9,0),"")</f>
        <v/>
      </c>
    </row>
  </sheetData>
  <dataValidations count="2">
    <dataValidation allowBlank="1" showInputMessage="1" showErrorMessage="1" sqref="E1" xr:uid="{A4F81451-56CC-4543-9497-104C4E44EE4B}"/>
    <dataValidation type="list" allowBlank="1" showInputMessage="1" showErrorMessage="1" sqref="E2:E17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2"/>
  <sheetViews>
    <sheetView workbookViewId="0">
      <selection activeCell="C6" sqref="C6"/>
    </sheetView>
  </sheetViews>
  <sheetFormatPr defaultColWidth="11.19921875" defaultRowHeight="15"/>
  <cols>
    <col min="1" max="1" width="18.09765625" style="129" customWidth="1"/>
    <col min="2" max="2" width="5" style="129" customWidth="1"/>
    <col min="3" max="3" width="5.5" style="129" customWidth="1"/>
    <col min="4"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59.7968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39127</v>
      </c>
      <c r="B2" s="37" t="str">
        <f>IFERROR(VLOOKUP(D2,DB!A:K,11,0),"")</f>
        <v>R5</v>
      </c>
      <c r="C2" s="37">
        <v>3</v>
      </c>
      <c r="D2" s="101" t="s">
        <v>36085</v>
      </c>
      <c r="E2" s="37" t="s">
        <v>39106</v>
      </c>
      <c r="F2" s="38">
        <v>45891.832060185188</v>
      </c>
      <c r="G2" s="103">
        <f ca="1">IFERROR(NOW()-F2,"")</f>
        <v>105.60707731480943</v>
      </c>
      <c r="H2" s="38">
        <v>45891.790393518517</v>
      </c>
      <c r="I2" s="37" t="str">
        <f>IFERROR(VLOOKUP(D2,DB!A:F,6,0),"")</f>
        <v>Generator-SG</v>
      </c>
      <c r="J2" s="37" t="str">
        <f>IFERROR(VLOOKUP(D2,DB!A:G,7,0),"")</f>
        <v>Vandalized</v>
      </c>
      <c r="K2" s="37" t="s">
        <v>39128</v>
      </c>
      <c r="L2" s="37" t="str">
        <f>IFERROR(VLOOKUP(D2,DB!A:I,9,0),"")</f>
        <v>Latis</v>
      </c>
      <c r="M2" s="100"/>
    </row>
    <row r="3" spans="1:13" s="39" customFormat="1" ht="30.75">
      <c r="A3" s="37" t="s">
        <v>39129</v>
      </c>
      <c r="B3" s="37" t="str">
        <f>IFERROR(VLOOKUP(D3,DB!A:K,11,0),"")</f>
        <v>R5</v>
      </c>
      <c r="C3" s="37">
        <v>1</v>
      </c>
      <c r="D3" s="37" t="s">
        <v>33407</v>
      </c>
      <c r="E3" s="37" t="s">
        <v>39109</v>
      </c>
      <c r="F3" s="38">
        <v>45926.188877314817</v>
      </c>
      <c r="G3" s="103">
        <f t="shared" ref="G3" ca="1" si="0">IFERROR(NOW()-F3,"")</f>
        <v>71.250260185181105</v>
      </c>
      <c r="H3" s="38">
        <v>45926.158159722225</v>
      </c>
      <c r="I3" s="37" t="str">
        <f>IFERROR(VLOOKUP(D3,DB!A:F,6,0),"")</f>
        <v>SCECO</v>
      </c>
      <c r="J3" s="37" t="str">
        <f>IFERROR(VLOOKUP(D3,DB!A:G,7,0),"")</f>
        <v>Good</v>
      </c>
      <c r="K3" s="37" t="s">
        <v>39130</v>
      </c>
      <c r="L3" s="37" t="str">
        <f>IFERROR(VLOOKUP(D3,DB!A:I,9,0),"")</f>
        <v>Latis</v>
      </c>
      <c r="M3" s="100"/>
    </row>
    <row r="4" spans="1:13" s="39" customFormat="1" ht="45.75" customHeight="1">
      <c r="A4" s="104" t="s">
        <v>39131</v>
      </c>
      <c r="B4" s="104" t="str">
        <f>IFERROR(VLOOKUP(D4,DB!A:K,11,0),"")</f>
        <v>R5</v>
      </c>
      <c r="C4" s="104">
        <v>1</v>
      </c>
      <c r="D4" s="104" t="s">
        <v>34832</v>
      </c>
      <c r="E4" s="104" t="s">
        <v>39109</v>
      </c>
      <c r="F4" s="105">
        <v>45948.661111111112</v>
      </c>
      <c r="G4" s="106">
        <f t="shared" ref="G4" ca="1" si="1">IFERROR(NOW()-F4,"")</f>
        <v>48.778026388885337</v>
      </c>
      <c r="H4" s="105">
        <v>45948.661111111112</v>
      </c>
      <c r="I4" s="104" t="str">
        <f>IFERROR(VLOOKUP(D4,DB!A:F,6,0),"")</f>
        <v>SCECO</v>
      </c>
      <c r="J4" s="104" t="str">
        <f>IFERROR(VLOOKUP(D4,DB!A:G,7,0),"")</f>
        <v>Dead</v>
      </c>
      <c r="K4" s="104" t="s">
        <v>39132</v>
      </c>
      <c r="L4" s="104" t="str">
        <f>IFERROR(VLOOKUP(D4,DB!A:I,9,0),"")</f>
        <v>Latis</v>
      </c>
    </row>
    <row r="5" spans="1:13" s="39" customFormat="1" ht="30.75">
      <c r="A5" s="104" t="s">
        <v>39133</v>
      </c>
      <c r="B5" s="104" t="str">
        <f>IFERROR(VLOOKUP(D5,DB!A:K,11,0),"")</f>
        <v>R5</v>
      </c>
      <c r="C5" s="104">
        <v>1</v>
      </c>
      <c r="D5" s="104" t="s">
        <v>36592</v>
      </c>
      <c r="E5" s="104" t="s">
        <v>39106</v>
      </c>
      <c r="F5" s="105">
        <v>45981.373298611114</v>
      </c>
      <c r="G5" s="106">
        <f ca="1">IFERROR(NOW()-F5,"")</f>
        <v>16.065838888884173</v>
      </c>
      <c r="H5" s="133">
        <v>45981.360798611109</v>
      </c>
      <c r="I5" s="104" t="str">
        <f>IFERROR(VLOOKUP(D5,DB!A:F,6,0),"")</f>
        <v>SCECO</v>
      </c>
      <c r="J5" s="104" t="str">
        <f>IFERROR(VLOOKUP(D5,DB!A:G,7,0),"")</f>
        <v>Dead</v>
      </c>
      <c r="K5" s="104" t="s">
        <v>39134</v>
      </c>
      <c r="L5" s="104" t="str">
        <f>IFERROR(VLOOKUP(D5,DB!A:I,9,0),"")</f>
        <v>Latis</v>
      </c>
    </row>
    <row r="6" spans="1:13" ht="23.25" customHeight="1">
      <c r="A6" s="101" t="s">
        <v>39135</v>
      </c>
      <c r="B6" s="37" t="str">
        <f>IFERROR(VLOOKUP(D6,DB!A:K,11,0),"")</f>
        <v>R5</v>
      </c>
      <c r="C6" s="37">
        <v>1</v>
      </c>
      <c r="D6" s="101" t="s">
        <v>37850</v>
      </c>
      <c r="E6" s="37" t="s">
        <v>39106</v>
      </c>
      <c r="F6" s="38">
        <v>45997.107442129629</v>
      </c>
      <c r="G6" s="132">
        <f t="shared" ref="G6:G12" ca="1" si="2">IFERROR(NOW()-F6,"")</f>
        <v>0.33169537036883412</v>
      </c>
      <c r="H6" s="38">
        <v>45997.093553240738</v>
      </c>
      <c r="I6" s="37" t="str">
        <f>IFERROR(VLOOKUP(D6,DB!A:F,6,0),"")</f>
        <v>SCECO</v>
      </c>
      <c r="J6" s="37" t="str">
        <f>IFERROR(VLOOKUP(D6,DB!A:G,7,0),"")</f>
        <v>In progress</v>
      </c>
      <c r="K6" s="101" t="s">
        <v>39136</v>
      </c>
      <c r="L6" s="37" t="str">
        <f>IFERROR(VLOOKUP(D6,DB!A:I,9,0),"")</f>
        <v>Latis</v>
      </c>
    </row>
    <row r="7" spans="1:13">
      <c r="A7" s="37" t="s">
        <v>39137</v>
      </c>
      <c r="B7" s="37" t="str">
        <f>IFERROR(VLOOKUP(D7,DB!A:K,11,0),"")</f>
        <v>R5</v>
      </c>
      <c r="C7" s="37">
        <v>3</v>
      </c>
      <c r="D7" s="101" t="s">
        <v>38986</v>
      </c>
      <c r="E7" s="37" t="s">
        <v>39106</v>
      </c>
      <c r="F7" s="38">
        <v>45997.375196759262</v>
      </c>
      <c r="G7" s="132">
        <f t="shared" ca="1" si="2"/>
        <v>6.3940740736143198E-2</v>
      </c>
      <c r="H7" s="38">
        <v>45997.364085648151</v>
      </c>
      <c r="I7" s="37" t="str">
        <f>IFERROR(VLOOKUP(D7,DB!A:F,6,0),"")</f>
        <v>Generator-SG</v>
      </c>
      <c r="J7" s="37" t="str">
        <f>IFERROR(VLOOKUP(D7,DB!A:G,7,0),"")</f>
        <v>Vandalized</v>
      </c>
      <c r="K7" s="37" t="s">
        <v>39138</v>
      </c>
      <c r="L7" s="37" t="str">
        <f>IFERROR(VLOOKUP(D7,DB!A:I,9,0),"")</f>
        <v>Latis</v>
      </c>
    </row>
    <row r="8" spans="1:13">
      <c r="A8" s="37"/>
      <c r="B8" s="37" t="str">
        <f>IFERROR(VLOOKUP(D8,DB!A:K,11,0),"")</f>
        <v/>
      </c>
      <c r="C8" s="37"/>
      <c r="D8" s="37"/>
      <c r="E8" s="37"/>
      <c r="F8" s="38"/>
      <c r="G8" s="132">
        <f t="shared" ca="1" si="2"/>
        <v>45997.439137499998</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45997.439137499998</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45997.439137499998</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45997.439137499998</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45997.439137499998</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ref="G13:G44" ca="1" si="3">IFERROR(NOW()-F13,"")</f>
        <v>45997.439137499998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3"/>
        <v>45997.439137499998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3"/>
        <v>45997.439137499998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3"/>
        <v>45997.439137499998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3"/>
        <v>45997.439137499998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3"/>
        <v>45997.439137499998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3"/>
        <v>45997.439137499998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3"/>
        <v>45997.439137499998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3"/>
        <v>45997.439137499998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3"/>
        <v>45997.439137499998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3"/>
        <v>45997.439137499998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3"/>
        <v>45997.439137499998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3"/>
        <v>45997.439137499998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3"/>
        <v>45997.439137499998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45997.439137499998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45997.439137499998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45997.439137499998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45997.439137499998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45997.439137499998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45997.439137499998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45997.439137499998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45997.439137499998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45997.439137499998</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45997.439137499998</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45997.439137499998</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45997.439137499998</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45997.439137499998</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45997.439137499998</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45997.439137499998</v>
      </c>
      <c r="H41" s="38"/>
      <c r="I41" s="37" t="str">
        <f>IFERROR(VLOOKUP(D41,DB!A:F,6,0),"")</f>
        <v/>
      </c>
      <c r="J41" s="37" t="str">
        <f>IFERROR(VLOOKUP(D41,DB!A:G,7,0),"")</f>
        <v/>
      </c>
      <c r="K41" s="37"/>
      <c r="L41" s="37" t="str">
        <f>IFERROR(VLOOKUP(D41,DB!A:I,9,0),"")</f>
        <v/>
      </c>
    </row>
    <row r="42" spans="1:12">
      <c r="A42" s="147"/>
      <c r="B42" s="147" t="str">
        <f>IFERROR(VLOOKUP(D42,DB!A:K,11,0),"")</f>
        <v/>
      </c>
      <c r="C42" s="147"/>
      <c r="D42" s="147"/>
      <c r="E42" s="147"/>
      <c r="F42" s="148"/>
      <c r="G42" s="149">
        <f t="shared" ca="1" si="3"/>
        <v>45997.439137499998</v>
      </c>
      <c r="H42" s="148"/>
      <c r="I42" s="147" t="str">
        <f>IFERROR(VLOOKUP(D42,DB!A:F,6,0),"")</f>
        <v/>
      </c>
      <c r="J42" s="147" t="str">
        <f>IFERROR(VLOOKUP(D42,DB!A:G,7,0),"")</f>
        <v/>
      </c>
      <c r="K42" s="147"/>
      <c r="L42" s="147" t="str">
        <f>IFERROR(VLOOKUP(D42,DB!A:I,9,0),"")</f>
        <v/>
      </c>
    </row>
  </sheetData>
  <dataValidations count="2">
    <dataValidation allowBlank="1" showInputMessage="1" showErrorMessage="1" sqref="E1" xr:uid="{920C6338-E771-4DAE-8C89-92A9093EA4DE}"/>
    <dataValidation type="list" allowBlank="1" showInputMessage="1" showErrorMessage="1" sqref="E2:E4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3"/>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t="s">
        <v>39139</v>
      </c>
      <c r="B2" s="116" t="str">
        <f>IFERROR(VLOOKUP(D2,DB!A:K,11,0),"")</f>
        <v>R6</v>
      </c>
      <c r="C2" s="117">
        <v>2</v>
      </c>
      <c r="D2" s="116" t="s">
        <v>31034</v>
      </c>
      <c r="E2" s="139" t="s">
        <v>39106</v>
      </c>
      <c r="F2" s="118">
        <v>45997.32271990741</v>
      </c>
      <c r="G2" s="72">
        <f t="shared" ref="G2:G47" ca="1" si="0">IFERROR(NOW()-F2,"-")</f>
        <v>0.11641759258782258</v>
      </c>
      <c r="H2" s="118">
        <v>45997.32267361111</v>
      </c>
      <c r="I2" s="116" t="str">
        <f>IFERROR(VLOOKUP(D2,DB!A:F,6,0),"")</f>
        <v>SCECO</v>
      </c>
      <c r="J2" s="116" t="str">
        <f>IFERROR(VLOOKUP(D2,DB!A:G,7,0),"")</f>
        <v>Dead</v>
      </c>
      <c r="K2" s="119" t="s">
        <v>39140</v>
      </c>
      <c r="L2" s="134" t="str">
        <f>IFERROR(VLOOKUP(D2,DB!A:I,9,0),"")</f>
        <v>Latis</v>
      </c>
    </row>
    <row r="3" spans="1:16382" ht="31.5" customHeight="1">
      <c r="A3" s="115" t="s">
        <v>39141</v>
      </c>
      <c r="B3" s="116" t="str">
        <f>IFERROR(VLOOKUP(D3,DB!A:K,11,0),"")</f>
        <v>R6</v>
      </c>
      <c r="C3" s="117">
        <v>5</v>
      </c>
      <c r="D3" s="116" t="s">
        <v>28419</v>
      </c>
      <c r="E3" s="139" t="s">
        <v>39106</v>
      </c>
      <c r="F3" s="118">
        <v>45997.399178240739</v>
      </c>
      <c r="G3" s="72">
        <f t="shared" ca="1" si="0"/>
        <v>3.9959259258466773E-2</v>
      </c>
      <c r="H3" s="118">
        <v>45997.399178240739</v>
      </c>
      <c r="I3" s="116" t="str">
        <f>IFERROR(VLOOKUP(D3,DB!A:F,6,0),"")</f>
        <v>SCECO</v>
      </c>
      <c r="J3" s="116" t="str">
        <f>IFERROR(VLOOKUP(D3,DB!A:G,7,0),"")</f>
        <v>Dead</v>
      </c>
      <c r="K3" s="119" t="s">
        <v>39142</v>
      </c>
      <c r="L3" s="134" t="str">
        <f>IFERROR(VLOOKUP(D3,DB!A:I,9,0),"")</f>
        <v>Latis</v>
      </c>
    </row>
    <row r="4" spans="1:16382" ht="31.5" customHeight="1">
      <c r="A4" s="115"/>
      <c r="B4" s="116" t="str">
        <f>IFERROR(VLOOKUP(D4,DB!A:K,11,0),"")</f>
        <v/>
      </c>
      <c r="C4" s="117"/>
      <c r="D4" s="116"/>
      <c r="E4" s="139"/>
      <c r="F4" s="118"/>
      <c r="G4" s="72">
        <f t="shared" ca="1" si="0"/>
        <v>45997.439137499998</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45997.439137499998</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45997.439137499998</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45997.439137499998</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45997.439137499998</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45997.439137499998</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45997.439137499998</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45997.439137499998</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45997.439137499998</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45997.439137499998</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45997.439137499998</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45997.439137499998</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45997.439137499998</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45997.439137499998</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45997.439137499998</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45997.439137499998</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45997.439137499998</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45997.439137499998</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45997.439137499998</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45997.439137499998</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45997.439137499998</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45997.439137499998</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45997.439137499998</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45997.439137499998</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45997.439137499998</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45997.439137499998</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45997.439137499998</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45997.439137499998</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45997.439137499998</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45997.439137499998</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45997.439137499998</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45997.439137499998</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45997.439137499998</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45997.439137499998</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45997.439137499998</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45997.439137499998</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45997.439137499998</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45997.439137499998</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45997.439137499998</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45997.439137499998</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45997.439137499998</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45997.439137499998</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45997.439137499998</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45997.439137499998</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ref="G48:G111" ca="1" si="1">IFERROR(NOW()-F48,"-")</f>
        <v>45997.439137499998</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1"/>
        <v>45997.439137499998</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1"/>
        <v>45997.439137499998</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ca="1" si="1"/>
        <v>45997.439137499998</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1"/>
        <v>45997.439137499998</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1"/>
        <v>45997.439137499998</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1"/>
        <v>45997.439137499998</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1"/>
        <v>45997.439137499998</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1"/>
        <v>45997.439137499998</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1"/>
        <v>45997.439137499998</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1"/>
        <v>45997.439137499998</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45997.439137499998</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45997.439137499998</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45997.439137499998</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45997.439137499998</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45997.439137499998</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45997.439137499998</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45997.439137499998</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45997.439137499998</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45997.439137499998</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45997.439137499998</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45997.439137499998</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45997.439137499998</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45997.439137499998</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45997.439137499998</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45997.439137499998</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45997.439137499998</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45997.439137499998</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45997.439137499998</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45997.439137499998</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45997.439137499998</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45997.439137499998</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45997.439137499998</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45997.439137499998</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45997.439137499998</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45997.439137499998</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45997.439137499998</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45997.439137499998</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45997.439137499998</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45997.439137499998</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45997.439137499998</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45997.439137499998</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45997.439137499998</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45997.439137499998</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45997.439137499998</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45997.439137499998</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45997.439137499998</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45997.439137499998</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45997.439137499998</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45997.439137499998</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45997.439137499998</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45997.439137499998</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45997.439137499998</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45997.439137499998</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45997.439137499998</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45997.439137499998</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45997.439137499998</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45997.439137499998</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45997.439137499998</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45997.439137499998</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45997.439137499998</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45997.439137499998</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45997.439137499998</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45997.439137499998</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ref="G112:G175" ca="1" si="2">IFERROR(NOW()-F112,"-")</f>
        <v>45997.439137499998</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2"/>
        <v>45997.439137499998</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2"/>
        <v>45997.439137499998</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ca="1" si="2"/>
        <v>45997.439137499998</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2"/>
        <v>45997.439137499998</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2"/>
        <v>45997.439137499998</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2"/>
        <v>45997.439137499998</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2"/>
        <v>45997.439137499998</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2"/>
        <v>45997.439137499998</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2"/>
        <v>45997.439137499998</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2"/>
        <v>45997.439137499998</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45997.439137499998</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45997.439137499998</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45997.439137499998</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45997.439137499998</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45997.439137499998</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45997.439137499998</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45997.439137499998</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45997.439137499998</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45997.439137499998</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45997.439137499998</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45997.439137499998</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45997.439137499998</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45997.439137499998</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45997.439137499998</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45997.439137499998</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45997.439137499998</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45997.439137499998</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45997.439137499998</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45997.439137499998</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45997.439137499998</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45997.439137499998</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45997.439137499998</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45997.439137499998</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45997.439137499998</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45997.439137499998</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45997.439137499998</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45997.439137499998</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45997.439137499998</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45997.439137499998</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45997.439137499998</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45997.439137499998</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45997.439137499998</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45997.439137499998</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45997.439137499998</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45997.439137499998</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45997.439137499998</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45997.439137499998</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45997.439137499998</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45997.439137499998</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45997.439137499998</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45997.439137499998</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45997.439137499998</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45997.439137499998</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45997.439137499998</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45997.439137499998</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45997.439137499998</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45997.439137499998</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45997.439137499998</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45997.439137499998</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45997.439137499998</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45997.439137499998</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45997.439137499998</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45997.439137499998</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ref="G176:G239" ca="1" si="3">IFERROR(NOW()-F176,"-")</f>
        <v>45997.439137499998</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3"/>
        <v>45997.439137499998</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3"/>
        <v>45997.439137499998</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ca="1" si="3"/>
        <v>45997.439137499998</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3"/>
        <v>45997.439137499998</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3"/>
        <v>45997.439137499998</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3"/>
        <v>45997.439137499998</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3"/>
        <v>45997.439137499998</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3"/>
        <v>45997.439137499998</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3"/>
        <v>45997.439137499998</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3"/>
        <v>45997.439137499998</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45997.439137499998</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45997.439137499998</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45997.439137499998</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45997.439137499998</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45997.439137499998</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45997.439137499998</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45997.439137499998</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45997.439137499998</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45997.439137499998</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45997.439137499998</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45997.439137499998</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45997.439137499998</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45997.439137499998</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45997.439137499998</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45997.439137499998</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45997.439137499998</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45997.439137499998</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45997.439137499998</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45997.439137499998</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45997.439137499998</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45997.439137499998</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45997.439137499998</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45997.439137499998</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45997.439137499998</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45997.439137499998</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45997.439137499998</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45997.439137499998</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45997.439137499998</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45997.439137499998</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45997.439137499998</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45997.439137499998</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45997.439137499998</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45997.439137499998</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45997.439137499998</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45997.439137499998</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45997.439137499998</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45997.439137499998</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45997.439137499998</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45997.439137499998</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45997.439137499998</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45997.439137499998</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45997.439137499998</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45997.439137499998</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45997.439137499998</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45997.439137499998</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45997.439137499998</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45997.439137499998</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45997.439137499998</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45997.439137499998</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45997.439137499998</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45997.439137499998</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45997.439137499998</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45997.439137499998</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ref="G240:G303" ca="1" si="4">IFERROR(NOW()-F240,"-")</f>
        <v>45997.439137499998</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4"/>
        <v>45997.439137499998</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4"/>
        <v>45997.439137499998</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ca="1" si="4"/>
        <v>45997.439137499998</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4"/>
        <v>45997.439137499998</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4"/>
        <v>45997.439137499998</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4"/>
        <v>45997.439137499998</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4"/>
        <v>45997.439137499998</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4"/>
        <v>45997.439137499998</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4"/>
        <v>45997.439137499998</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4"/>
        <v>45997.439137499998</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45997.439137499998</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45997.439137499998</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45997.439137499998</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45997.439137499998</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45997.439137499998</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45997.439137499998</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45997.439137499998</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45997.439137499998</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45997.439137499998</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45997.439137499998</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45997.439137499998</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45997.439137499998</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45997.439137499998</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45997.439137499998</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45997.439137499998</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45997.439137499998</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45997.439137499998</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45997.439137499998</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45997.439137499998</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45997.439137499998</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45997.439137499998</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45997.439137499998</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45997.439137499998</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45997.439137499998</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45997.439137499998</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45997.439137499998</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45997.439137499998</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45997.439137499998</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45997.439137499998</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45997.439137499998</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45997.439137499998</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45997.439137499998</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45997.439137499998</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45997.439137499998</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45997.439137499998</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45997.439137499998</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45997.439137499998</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45997.439137499998</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45997.439137499998</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45997.439137499998</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45997.439137499998</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45997.439137499998</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45997.439137499998</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45997.439137499998</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45997.439137499998</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45997.439137499998</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45997.439137499998</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45997.439137499998</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45997.439137499998</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45997.439137499998</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45997.439137499998</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45997.439137499998</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45997.439137499998</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ref="G304:G367" ca="1" si="5">IFERROR(NOW()-F304,"-")</f>
        <v>45997.439137499998</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5"/>
        <v>45997.439137499998</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5"/>
        <v>45997.439137499998</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ca="1" si="5"/>
        <v>45997.439137499998</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5"/>
        <v>45997.439137499998</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5"/>
        <v>45997.439137499998</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5"/>
        <v>45997.439137499998</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5"/>
        <v>45997.439137499998</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5"/>
        <v>45997.439137499998</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5"/>
        <v>45997.439137499998</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5"/>
        <v>45997.439137499998</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45997.439137499998</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45997.439137499998</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45997.439137499998</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45997.439137499998</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45997.439137499998</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45997.439137499998</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45997.439137499998</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45997.439137499998</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45997.439137499998</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45997.439137499998</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45997.439137499998</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45997.439137499998</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45997.439137499998</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45997.439137499998</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45997.439137499998</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45997.439137499998</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45997.439137499998</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45997.439137499998</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45997.439137499998</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45997.439137499998</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45997.439137499998</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45997.439137499998</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45997.439137499998</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45997.439137499998</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45997.439137499998</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45997.439137499998</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45997.439137499998</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45997.439137499998</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45997.439137499998</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45997.439137499998</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45997.439137499998</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45997.439137499998</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45997.439137499998</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45997.439137499998</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45997.439137499998</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45997.439137499998</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45997.439137499998</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45997.439137499998</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45997.439137499998</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45997.439137499998</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45997.439137499998</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45997.439137499998</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45997.439137499998</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45997.439137499998</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45997.439137499998</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45997.439137499998</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45997.439137499998</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45997.439137499998</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45997.439137499998</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45997.439137499998</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45997.439137499998</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45997.439137499998</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45997.439137499998</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ref="G368:G431" ca="1" si="6">IFERROR(NOW()-F368,"-")</f>
        <v>45997.439137499998</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6"/>
        <v>45997.439137499998</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6"/>
        <v>45997.439137499998</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ca="1" si="6"/>
        <v>45997.439137499998</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6"/>
        <v>45997.439137499998</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6"/>
        <v>45997.439137499998</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6"/>
        <v>45997.439137499998</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6"/>
        <v>45997.439137499998</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6"/>
        <v>45997.439137499998</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6"/>
        <v>45997.439137499998</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6"/>
        <v>45997.439137499998</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45997.439137499998</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45997.439137499998</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45997.439137499998</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45997.439137499998</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45997.439137499998</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45997.439137499998</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45997.439137499998</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45997.439137499998</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45997.439137499998</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45997.439137499998</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45997.439137499998</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45997.439137499998</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45997.439137499998</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45997.439137499998</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45997.439137499998</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45997.439137499998</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45997.439137499998</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45997.439137499998</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45997.439137499998</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45997.439137499998</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45997.439137499998</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45997.439137499998</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45997.439137499998</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45997.439137499998</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45997.439137499998</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45997.439137499998</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45997.439137499998</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45997.439137499998</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45997.439137499998</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45997.439137499998</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45997.439137499998</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45997.439137499998</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45997.439137499998</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45997.439137499998</v>
      </c>
      <c r="H412" s="118"/>
      <c r="I412" s="116" t="str">
        <f>IFERROR(VLOOKUP(D412,DB!A:F,6,0),"")</f>
        <v/>
      </c>
      <c r="J412" s="116" t="str">
        <f>IFERROR(VLOOKUP(D412,DB!A:G,7,0),"")</f>
        <v/>
      </c>
      <c r="K412" s="119"/>
      <c r="L412" s="134" t="str">
        <f>IFERROR(VLOOKUP(D412,DB!A:I,9,0),"")</f>
        <v/>
      </c>
    </row>
    <row r="413" spans="1:12" ht="31.5" customHeight="1">
      <c r="A413" s="140"/>
      <c r="B413" s="141" t="str">
        <f>IFERROR(VLOOKUP(D413,DB!A:K,11,0),"")</f>
        <v/>
      </c>
      <c r="C413" s="142"/>
      <c r="D413" s="141"/>
      <c r="E413" s="139"/>
      <c r="F413" s="143"/>
      <c r="G413" s="144">
        <f t="shared" ca="1" si="6"/>
        <v>45997.439137499998</v>
      </c>
      <c r="H413" s="143"/>
      <c r="I413" s="141" t="str">
        <f>IFERROR(VLOOKUP(D413,DB!A:F,6,0),"")</f>
        <v/>
      </c>
      <c r="J413" s="141" t="str">
        <f>IFERROR(VLOOKUP(D413,DB!A:G,7,0),"")</f>
        <v/>
      </c>
      <c r="K413" s="145"/>
      <c r="L413" s="146" t="str">
        <f>IFERROR(VLOOKUP(D413,DB!A:I,9,0),"")</f>
        <v/>
      </c>
    </row>
  </sheetData>
  <dataValidations count="2">
    <dataValidation allowBlank="1" showInputMessage="1" showErrorMessage="1" sqref="E1" xr:uid="{9E1BC488-8814-4F8A-8DBE-742B3278AB71}"/>
    <dataValidation type="list" allowBlank="1" showInputMessage="1" showErrorMessage="1" sqref="E2:E41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2025-12-06T07:34:25Z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